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ardenM\Desktop\"/>
    </mc:Choice>
  </mc:AlternateContent>
  <bookViews>
    <workbookView xWindow="0" yWindow="0" windowWidth="23040" windowHeight="9405" tabRatio="577" activeTab="3"/>
  </bookViews>
  <sheets>
    <sheet name="תנאי-סף" sheetId="1" r:id="rId1"/>
    <sheet name="איכות" sheetId="11" r:id="rId2"/>
    <sheet name="ציוני ראיון" sheetId="12" r:id="rId3"/>
    <sheet name="מחיר וסיכום" sheetId="6" r:id="rId4"/>
  </sheets>
  <definedNames>
    <definedName name="_Ref173487267" localSheetId="0">'תנאי-סף'!$C$56</definedName>
    <definedName name="_Ref179538436" localSheetId="0">'תנאי-סף'!$C$58</definedName>
    <definedName name="_Ref263083897" localSheetId="0">'תנאי-סף'!$C$10</definedName>
    <definedName name="_Ref274737718" localSheetId="0">'תנאי-סף'!$C$11</definedName>
    <definedName name="_Ref274737979" localSheetId="0">'תנאי-סף'!#REF!</definedName>
    <definedName name="_Ref297537484" localSheetId="0">'תנאי-סף'!#REF!</definedName>
    <definedName name="_Ref297537502" localSheetId="0">'תנאי-סף'!#REF!</definedName>
    <definedName name="_Ref299015948" localSheetId="0">'תנאי-סף'!#REF!</definedName>
    <definedName name="_Ref299441922" localSheetId="0">'תנאי-סף'!$C$17</definedName>
    <definedName name="_Ref299445146" localSheetId="0">'תנאי-סף'!#REF!</definedName>
    <definedName name="_Ref299615356" localSheetId="0">'תנאי-סף'!#REF!</definedName>
    <definedName name="_Ref299617500" localSheetId="0">'תנאי-סף'!#REF!</definedName>
    <definedName name="_Ref304923103" localSheetId="0">'תנאי-סף'!$C$11</definedName>
    <definedName name="_Ref304980088" localSheetId="0">'תנאי-סף'!$C$55</definedName>
    <definedName name="_Ref306772740" localSheetId="0">'תנאי-סף'!#REF!</definedName>
    <definedName name="_Ref316295880" localSheetId="0">'תנאי-סף'!$C$47</definedName>
    <definedName name="_Ref316372399" localSheetId="0">'תנאי-סף'!$C$17</definedName>
    <definedName name="_Ref329872137" localSheetId="0">'תנאי-סף'!#REF!</definedName>
    <definedName name="_Ref386472705" localSheetId="0">'תנאי-סף'!$C$50</definedName>
    <definedName name="_Ref39571237" localSheetId="0">'תנאי-סף'!$C$27</definedName>
    <definedName name="_Ref39571367" localSheetId="0">'תנאי-סף'!$C$31</definedName>
    <definedName name="_xlnm.Print_Area" localSheetId="0">'תנאי-סף'!$A$1:$F$58</definedName>
  </definedNames>
  <calcPr calcId="162913"/>
</workbook>
</file>

<file path=xl/calcChain.xml><?xml version="1.0" encoding="utf-8"?>
<calcChain xmlns="http://schemas.openxmlformats.org/spreadsheetml/2006/main">
  <c r="D8" i="6" l="1"/>
  <c r="C8" i="6"/>
  <c r="K12" i="12"/>
  <c r="O11" i="12"/>
  <c r="O10" i="12"/>
  <c r="O9" i="12"/>
  <c r="O8" i="12"/>
  <c r="O7" i="12"/>
  <c r="J2" i="12"/>
  <c r="H2" i="11" l="1"/>
  <c r="H4" i="11"/>
  <c r="H7" i="11"/>
  <c r="I10" i="11"/>
  <c r="H9" i="11" s="1"/>
  <c r="I11" i="11"/>
  <c r="H12" i="11" l="1"/>
  <c r="H13" i="11" s="1"/>
  <c r="I7" i="12" l="1"/>
  <c r="D3" i="6" l="1"/>
  <c r="D16" i="6" s="1"/>
  <c r="C3" i="6"/>
  <c r="C16" i="6" s="1"/>
  <c r="F2" i="11" l="1"/>
  <c r="D2" i="12" s="1"/>
  <c r="C9" i="6" l="1"/>
  <c r="D9" i="6"/>
  <c r="G10" i="11" l="1"/>
  <c r="F9" i="11" l="1"/>
  <c r="F7" i="11" l="1"/>
  <c r="F4" i="11" l="1"/>
  <c r="I8" i="12"/>
  <c r="I11" i="12"/>
  <c r="I10" i="12"/>
  <c r="I9" i="12"/>
  <c r="E12" i="12" l="1"/>
  <c r="G11" i="11" s="1"/>
  <c r="F12" i="11" s="1"/>
  <c r="D17" i="6"/>
  <c r="D18" i="6"/>
  <c r="C18" i="6"/>
  <c r="F13" i="11" l="1"/>
  <c r="C17" i="6"/>
  <c r="C19" i="6" s="1"/>
  <c r="D19" i="6"/>
  <c r="D20" i="6" l="1"/>
  <c r="C20" i="6"/>
</calcChain>
</file>

<file path=xl/sharedStrings.xml><?xml version="1.0" encoding="utf-8"?>
<sst xmlns="http://schemas.openxmlformats.org/spreadsheetml/2006/main" count="146" uniqueCount="131">
  <si>
    <t>ל.ר.</t>
  </si>
  <si>
    <t>$</t>
  </si>
  <si>
    <t>X</t>
  </si>
  <si>
    <t>V</t>
  </si>
  <si>
    <t xml:space="preserve">עומד בכל תנאי-הסף </t>
  </si>
  <si>
    <t>תיאור התנאי</t>
  </si>
  <si>
    <t>מסמכים נדרשים</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</si>
  <si>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</si>
  <si>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</si>
  <si>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</si>
  <si>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משקל</t>
  </si>
  <si>
    <t>ניקוד</t>
  </si>
  <si>
    <t>מעבר סף איכות</t>
  </si>
  <si>
    <t>-</t>
  </si>
  <si>
    <t>סה"כ ציון איכות</t>
  </si>
  <si>
    <t>ציון מחיר מנורמל</t>
  </si>
  <si>
    <t>ציון איכות</t>
  </si>
  <si>
    <t>ציון מחיר</t>
  </si>
  <si>
    <t>סה"כ ציון</t>
  </si>
  <si>
    <t>רכיב</t>
  </si>
  <si>
    <t>שם איש הקשר:</t>
  </si>
  <si>
    <t>טלפון:</t>
  </si>
  <si>
    <t>כתובת דוא"ל</t>
  </si>
  <si>
    <t>6.1</t>
  </si>
  <si>
    <t>המציע הינו גוף משפטי מאוגד הרשום ברשם רשמי בישראל.</t>
  </si>
  <si>
    <t>נימוק / ציון גלם</t>
  </si>
  <si>
    <t>תנאי סף מנהליים</t>
  </si>
  <si>
    <t>6.1.1</t>
  </si>
  <si>
    <t>6.1.2</t>
  </si>
  <si>
    <t>6.1.3</t>
  </si>
  <si>
    <t>6.1.4</t>
  </si>
  <si>
    <t>6.1.5</t>
  </si>
  <si>
    <t>6.1.6</t>
  </si>
  <si>
    <t>אם המציע הינו גוף משפטי המאוגד כחברה או כשותפות רשומה, הוא אינו "חברה מפרה" ו/או לא נשלחה אליו התראה על היותו "חברה מפרה" כאמור בסעיף 362א' לחוק החברות, התשנ"ט 1999.</t>
  </si>
  <si>
    <t>6.2</t>
  </si>
  <si>
    <t>6.2.1</t>
  </si>
  <si>
    <t>תנאי סף מקצועי למציע</t>
  </si>
  <si>
    <t>6.3</t>
  </si>
  <si>
    <t>6.3.1</t>
  </si>
  <si>
    <t>6.3.2</t>
  </si>
  <si>
    <t>6.4</t>
  </si>
  <si>
    <t>תנאי סף מקצועי ליועץ הבטיחות</t>
  </si>
  <si>
    <t>6.4.1</t>
  </si>
  <si>
    <t>6.4.2</t>
  </si>
  <si>
    <t xml:space="preserve">העתק תעודת עוסק מורשה והעתק של תעודת התאגדות (לפי העניין וסוג התאגדותו המשפטית של המציע), לצורך הוכחת העמידה בתנאי הסף שבסעיף ‎6.1.2 לעיל. אם המציע הוא עמותה, עליו להעביר אישור ניהול תקין מטעם רשם העמותות, תקף למועד הגשת ההצעה. </t>
  </si>
  <si>
    <t>מסמך בשפה העברית המתאר את פרופיל המציע.</t>
  </si>
  <si>
    <t>רשימת הפרטים בהצעת המציע, שהמציע מעוניין שיהיו חסויים במידה והוא יזכה. על פי האמור בסעיף ‎20.2 לפרק זה.</t>
  </si>
  <si>
    <t>סה"כ</t>
  </si>
  <si>
    <t>פרמטרים (ציון מ 1-5)</t>
  </si>
  <si>
    <t>ציון ראיון משוקלל</t>
  </si>
  <si>
    <t>מנקד 1</t>
  </si>
  <si>
    <t>מנקד 2</t>
  </si>
  <si>
    <t>שם:</t>
  </si>
  <si>
    <t>תפקיד:</t>
  </si>
  <si>
    <t>יועץ הבטיחות</t>
  </si>
  <si>
    <t>ראיון</t>
  </si>
  <si>
    <t>מס"ד:</t>
  </si>
  <si>
    <t>שם המציע:</t>
  </si>
  <si>
    <t>מס' סעיף:</t>
  </si>
  <si>
    <t xml:space="preserve">אישור לפי חוק עסקאות גופים ציבוריים, בדבר ניהול פנקסי חשבונות ורשומות, כשהוא תקף, להוכחת העמידה בתנאי הסף שבסעיף ‎‎6.1.2 לעיל. </t>
  </si>
  <si>
    <t>מחיר שנתי משוקלל</t>
  </si>
  <si>
    <t>הרכיב:</t>
  </si>
  <si>
    <t>המציע:</t>
  </si>
  <si>
    <t>ח"פ:</t>
  </si>
  <si>
    <t>קריטריון:</t>
  </si>
  <si>
    <t>המנקד:</t>
  </si>
  <si>
    <t>משקל ציון:</t>
  </si>
  <si>
    <t>מנקד 3</t>
  </si>
  <si>
    <t>מנקד 4</t>
  </si>
  <si>
    <t>נימוקים</t>
  </si>
  <si>
    <t>אם המציע הוא תאגיד – במועד הגשת ההצעה המציע אינו בעל חובות אגרה שנתית לרשות התאגידים בגין שנת 2019 או מוקדם מכך.</t>
  </si>
  <si>
    <t>תנאי סף מקצועי למנהל הפרויקט</t>
  </si>
  <si>
    <t xml:space="preserve">בעל ניסיון מקצועי של לפחות 4 שנים בתחום בקרות בטיחות לגופים אשר מבצעים פעילויות ואירועים בתחומי המדעים הכוללים הדגמות או התנסות פיזית בניסויים, כאשר בדיקת היועץ כללה בקרות בתחום בטיחות אש/חומרים מסוכנים/חשמל/אירועים המוניים (אירוע המוני = נוכחות 200 איש לפחות). לעניין תנאי סף זה, שנות ניסיון ייחשבו לשנים בהן ערך יועץ הבטיחות לפחות 200 בקרות בטיחות כמפורט לעיל, כאשר לפחות 40 מתוכן היו בקרות בטיחות בשטח (אתר החוג / הפעילות ובכל מקרה לא בקרה משרדית).  </t>
  </si>
  <si>
    <t>6.4.3</t>
  </si>
  <si>
    <t>בעל ניסיון בבקרות בטיחות עבור חמישה אירועים שהתקיימו בשלוש השנים האחרונות, תחת כיפת השמיים ובנוכחות של 500 איש לפחות (בכל אירוע בנפרד).</t>
  </si>
  <si>
    <t>חוברת הצעה מלאה וחתומה כנדרש בסעיף ‎8 להלן.</t>
  </si>
  <si>
    <t>אישור עו"ד או רו"ח על היות החתומים בשמו על מסמכי המכרז רשאים לחייב את המציע בחתימתם.</t>
  </si>
  <si>
    <t xml:space="preserve">מסמכי המכרז כשהם חתומים. יש לחתום על כל מסמכי המכרז והחוזה בראשי תיבות בתחתית כל עמוד כהוכחה לקריאת המסמכים והבנתם. בנוסף, טופס הגשת ההצעה (נספח ב'1), החוזה (נספח ג') ומסמך מענה לשאלות ההבהרה ייחתמו גם ע"י מורשי חתימה מטעם המציע, בצירוף חותמת רשמית של המציע. </t>
  </si>
  <si>
    <t>11.6.1</t>
  </si>
  <si>
    <t>11.6.1.1</t>
  </si>
  <si>
    <t>11.6.1.2</t>
  </si>
  <si>
    <t>11.6.2</t>
  </si>
  <si>
    <t>11.6.3</t>
  </si>
  <si>
    <t>11.6.4</t>
  </si>
  <si>
    <t>מנהל הפרויקט</t>
  </si>
  <si>
    <t>נוכחים מטעם המציע:
נציג הנהלה:
מנהל פרויקט:
יועץ בטיחות:</t>
  </si>
  <si>
    <t>התרשמות כללית מניסיונו ורמת המורכבות של הפרויקטים אותם ניהל המציע (עבודה עם מגזרים שונים בחברה הישראלית, ניהול בקרות על פעילויות בפריסה ארצית מקיפה, סוג הפעילויות, הרמה הפדגוגית בפרויקטים שניהל) (35%).</t>
  </si>
  <si>
    <t>התרשמות מקצועית מיועץ הבטיחות המוצע. היועץ יציג הצעה לתכנית בקרה בטיחותית שתכלול - גאנט עבודה כללי, הצעה לאופן ביצוע הבקרה ודוגמאות לטפסים מתוכננים וכן דוגמא של דו"ח בקרת בטיחות אשר בצע בשנתיים האחרונות. (15%).</t>
  </si>
  <si>
    <t>התרשמות מהיכרות איש הקשר ומנהל הפרויקט את פעילויות המשרד ותכניהם ועם דרישות המכרז (10%).</t>
  </si>
  <si>
    <t>התרשמות מיחסי האנוש והשירותיות מצד איש הקשר, מנהל הפרויקט ויועץ הבטיחות (10%).</t>
  </si>
  <si>
    <t>ראה לשונית
'ציוני ראיון'</t>
  </si>
  <si>
    <t>במהלך חמש השנים האחרונות, בעל ניסיון של שלוש שנים במצטבר בניהול לפחות 3 עובדים במקביל בתחום בקרות שטח (קרי, לפחות 36 חודשי ניהול של לפחות 3 עובדים בו זמנית).</t>
  </si>
  <si>
    <t>רכיב A בקרת שטח</t>
  </si>
  <si>
    <t>רכיב B בקרת איכות</t>
  </si>
  <si>
    <t>רכיב C  בקרת בטיחות בשטח</t>
  </si>
  <si>
    <t>רכיב D בדיקת בטיחות</t>
  </si>
  <si>
    <t>המציע אינו מבצע עבור המשרד פעילות במסגרת תכנית מדע וקהילה או מחלקת חינוך וקהילה בסוכנות החלל, בין מתוקף הסכם עם המשרד ובין בכל דרך אחרת.</t>
  </si>
  <si>
    <t>על המציע להיות בעל מחזור כספי שנתי של לפחות 1,000,000 ₪ (כולל מע"מ) לשנה בכל אחת מהשנים 2017, 2018 ו- 2019.</t>
  </si>
  <si>
    <t>בעל תואר ראשון ממוסד מוכר להשכלה גבוהה בארץ או ממוסד מוכר להשכלה גבוהה בחו"ל, אשר אושר על ידי הגף להערכת תארים אקדמיים במשרד החינוך או בעל תעודת הנדסאי ממוסד מוכר להכשרת הנדסאים.</t>
  </si>
  <si>
    <t>תנאי סף מקצועי לבקרים</t>
  </si>
  <si>
    <t>6.5</t>
  </si>
  <si>
    <t xml:space="preserve">בקרות שטח </t>
  </si>
  <si>
    <t>בקרות איכות</t>
  </si>
  <si>
    <r>
      <rPr>
        <sz val="12"/>
        <color theme="1"/>
        <rFont val="David"/>
        <family val="2"/>
      </rPr>
      <t xml:space="preserve">3 בקרים - בעל ניסיון של </t>
    </r>
    <r>
      <rPr>
        <b/>
        <sz val="12"/>
        <color theme="1"/>
        <rFont val="David"/>
        <family val="2"/>
      </rPr>
      <t xml:space="preserve">12 חודשים </t>
    </r>
    <r>
      <rPr>
        <sz val="12"/>
        <color theme="1"/>
        <rFont val="David"/>
        <family val="2"/>
      </rPr>
      <t>בביצוע בקרות שטח בשנים 2017, 2018 ו-2019</t>
    </r>
    <r>
      <rPr>
        <b/>
        <sz val="12"/>
        <color theme="1"/>
        <rFont val="David"/>
        <family val="2"/>
      </rPr>
      <t xml:space="preserve"> במצטבר.</t>
    </r>
  </si>
  <si>
    <r>
      <t xml:space="preserve">בעל תואר ראשון </t>
    </r>
    <r>
      <rPr>
        <b/>
        <sz val="12"/>
        <color theme="1"/>
        <rFont val="David"/>
        <family val="2"/>
      </rPr>
      <t>בחינוך</t>
    </r>
    <r>
      <rPr>
        <sz val="12"/>
        <color theme="1"/>
        <rFont val="David"/>
        <family val="2"/>
      </rPr>
      <t xml:space="preserve"> למדעים ממוסד מוכר להשכלה גבוהה בארץ או ממוסד מוכר להשכלה גבוהה בחו"ל, אשר אושר על ידי האגף להערכת תארים אקדמיים במשרד החינוך.</t>
    </r>
  </si>
  <si>
    <t>בעל תואר שני ממוסד מוכר להשכלה גבוהה בארץ או ממוסד מוכר להשכלה גבוהה בחו"ל, אשר אושר על ידי האגף להערכת תארים אקדמיים במשרד החינוך.</t>
  </si>
  <si>
    <r>
      <t xml:space="preserve">בעל ניסיון של </t>
    </r>
    <r>
      <rPr>
        <b/>
        <sz val="12"/>
        <color theme="1"/>
        <rFont val="David"/>
        <family val="2"/>
      </rPr>
      <t>12 חודשים בביצוע בקרות איכות על פעילויות של גופי חינוך</t>
    </r>
    <r>
      <rPr>
        <sz val="12"/>
        <color theme="1"/>
        <rFont val="David"/>
        <family val="2"/>
      </rPr>
      <t xml:space="preserve"> בשנים – 2017, 2018 ו-2019</t>
    </r>
    <r>
      <rPr>
        <b/>
        <sz val="12"/>
        <color theme="1"/>
        <rFont val="David"/>
        <family val="2"/>
      </rPr>
      <t xml:space="preserve"> במצטבר</t>
    </r>
    <r>
      <rPr>
        <sz val="12"/>
        <color theme="1"/>
        <rFont val="David"/>
        <family val="2"/>
      </rPr>
      <t>.</t>
    </r>
  </si>
  <si>
    <t>6.5.1</t>
  </si>
  <si>
    <t>6.5.2</t>
  </si>
  <si>
    <t>6.5.3</t>
  </si>
  <si>
    <t>6.5.4</t>
  </si>
  <si>
    <t>6.5.5</t>
  </si>
  <si>
    <r>
      <t xml:space="preserve">נדרש כי </t>
    </r>
    <r>
      <rPr>
        <b/>
        <u/>
        <sz val="12"/>
        <color theme="1"/>
        <rFont val="David"/>
        <family val="2"/>
      </rPr>
      <t>לפחות אחד</t>
    </r>
    <r>
      <rPr>
        <b/>
        <sz val="12"/>
        <color theme="1"/>
        <rFont val="David"/>
        <family val="2"/>
      </rPr>
      <t xml:space="preserve"> מהבקרים המוצעים יהיה דובר ערבית.</t>
    </r>
  </si>
  <si>
    <t>פרטים אודות השכלתו וניסיונו של מנהל הפרויקט כנדרש בסעיף ‎6.3 לעיל (המציע נדרש למלא את הסעיפים הדרושים בנספח ב'4). כן יצורפו קורות חיים, אישורי לימודים (לרבות אישור הגף להערכת תארים אקדמיים במשרד החינוך אם נדרש), תעודות ומסמכים המעידים על השכלתו וניסיונו.</t>
  </si>
  <si>
    <t>הסכם מותנה עם בעלי התפקיד המוצעים –מנהל הפרויקט ויועץ הבטיחות– ככל שאינם מועסקים על ידי המציע כעובדים שכירים. ההסכם יהיה תקף לתקופה של שנה לפחות ממועד הגשת ההצעות למכרז.</t>
  </si>
  <si>
    <t>בקרי השטח והאיכות</t>
  </si>
  <si>
    <t>וותק בקרות שטח - ייבחן ניסיונם של בקרי השטח בחמש השנים האחרונות (2015-2019) בביצוע בקרות שטח: 
עבור כל 12 חודשי ניסיון נוספים מעבר לתנאי הסף לכל בקר מוצע יינתנו 1.5 נקודות בסעיף זה. הניקוד המקסימלי (15 נקודות) יינתן עבור סה"כ 120 חודשי ניסיון מעבר לתנאי הסף של כלל בקרי השטח.
יודגש כי לא ניתן לצרף חודשי ניסיון של בקרים שונים, וכי הניקוד יינתן עבור כל 12 חודשי ניסיון של בקר מסוים. כמו כן, לא ניתן לקבל ניקוד חלקי עבור חודשי ניסיון שפחותים מ-12.</t>
  </si>
  <si>
    <t>ותק בקרות איכות - ייבחן ניסיונו של בקר האיכות בחמש השנים האחרונות (2015-2019) בביצוע בקרות איכות על פעילויות של גופי חינוך: 
עבור כל 12 חודשי ניסיון נוספים מעבר לתנאי הסף ייתנו 5 נקודות בסעיף זה. הניקוד המקסימלי (15 נקודות) יינתן עבור סה"כ 36 חודשי ניסיון מעבר לתנאי הסף של בקר האיכות.
יודגש כי לא ניתן לקבל ניקוד בסעיף זה על בקרי איכות מעבר לבקר איכות שהוגדר על ידי המציע. כמו כן, לא ניתן לקבל ניקוד חלקי עבור חודשי ניסיון שפחותים מ-12.</t>
  </si>
  <si>
    <t xml:space="preserve">
ייבחנו מספר הפרויקטים שניהל מנהל הפרויקט בתחום החינוך–יינתנו 4 נקודות עבור כל פרויקט שהפרויקטור ניהל בתחום זה שכלל לפחות 1,000 בקרות שטח ו/או בקרות איכות בשנה, עד למקס' 20 נק' עבור 5 פרויקטים.
</t>
  </si>
  <si>
    <t>בעל תעודת ממונה בטיחות מטעם משרד העבודה והשירותים החברתיים.</t>
  </si>
  <si>
    <t>פרטים אודות השכלתו וניסיונו של יועץ הבטיחות כנדרש בסעיף ‎6.4 לעיל (המציע נדרש למלא את הסעיפים הדרושים בנספח ב'3). כן יצורפו קורות חיים, אישורי לימודים (לרבות אישור הגף להערכת תארים אקדמיים במשרד החינוך אם נדרש), תעודות ומסמכים המעידים על השכלתו וניסיונו.</t>
  </si>
  <si>
    <r>
      <t>פרטים אודות השכלתם וניסיונם של הבקרים כנדרש בסעיף ‎</t>
    </r>
    <r>
      <rPr>
        <sz val="11"/>
        <color theme="1"/>
        <rFont val="Times New Roman"/>
        <family val="1"/>
      </rPr>
      <t>6.5</t>
    </r>
    <r>
      <rPr>
        <sz val="11"/>
        <color theme="1"/>
        <rFont val="David"/>
        <family val="2"/>
      </rPr>
      <t xml:space="preserve"> לעיל (המציע נדרש למלא את הסעיפים הדרושים בנספח ב'3). כן יצורפו קורות חיים, אישורי לימודים (לרבות אישור הגף להערכת תארים אקדמיים במשרד החינוך אם נדרש), תעודות ומסמכים המעידים על השכלתם וניסיונם. </t>
    </r>
  </si>
  <si>
    <r>
      <rPr>
        <sz val="11"/>
        <color theme="1"/>
        <rFont val="David"/>
        <family val="2"/>
      </rPr>
      <t>פרטים אודות השכלתם וניסיונם של הבקרים לצורך קבלת ניקוד במסגרת אמת המידה בסעיף ‎</t>
    </r>
    <r>
      <rPr>
        <sz val="11"/>
        <color theme="1"/>
        <rFont val="Times New Roman"/>
        <family val="1"/>
      </rPr>
      <t>11.6.1</t>
    </r>
    <r>
      <rPr>
        <sz val="11"/>
        <color theme="1"/>
        <rFont val="David"/>
        <family val="2"/>
      </rPr>
      <t xml:space="preserve"> להלן. הניסיון הנדרש על פי סעיף זה יפורט ברשימה כרונולוגית מלאה של העבודות שבוצעו במהלך שנות הניסיון, כנדרש בטבלה (בנספח ב'3). </t>
    </r>
  </si>
  <si>
    <t>תצהיר בדבר היעדר הרשעות לפי חוק עובדים זרים וחוק שכר מינימום חתום ע"י עו"ד (נספח ב'4).</t>
  </si>
  <si>
    <t>התחייבות ואישור המציע לקיום החקיקה בתחום העסקת עובדים חתומה ע"י עו"ד (נספח ב'5).</t>
  </si>
  <si>
    <t>התחייבות לשמירת סודיות ולמניעת ניגוד עניינים (נספח ב'6).</t>
  </si>
  <si>
    <t>הצהרה על שימוש בתוכנות מקוריות (נספח ב'7).</t>
  </si>
  <si>
    <t>הצעת מחיר מלאה וחתומה ע"י מורשי החתימה מטעם המציע (נספח ב'8).</t>
  </si>
  <si>
    <r>
      <rPr>
        <sz val="11"/>
        <color theme="1"/>
        <rFont val="David"/>
        <family val="2"/>
      </rPr>
      <t>רשימת הפרטים בהצעת המציע, שהמציע מעוניין שיהיו חסויים במידה והוא יזכה. על פי האמור בסעיף ‎</t>
    </r>
    <r>
      <rPr>
        <sz val="11"/>
        <color theme="1"/>
        <rFont val="Times New Roman"/>
        <family val="1"/>
      </rPr>
      <t>18.2</t>
    </r>
    <r>
      <rPr>
        <sz val="11"/>
        <color theme="1"/>
        <rFont val="David"/>
        <family val="2"/>
      </rPr>
      <t xml:space="preserve"> לפרק זה.</t>
    </r>
  </si>
  <si>
    <t>ייבחן ניסיונו של יועץ הבטיחות ב-10 השנים האחרונות. יינתנו 5 נקודות עבור כל שנה נוספת מעבר לנדרש בתנאי הסף (4 שנים) ‎6.4.2‎ ועד לניקוד מקסימלי של 20 נק' עבור סה"כ 10 שנות ניסיון (כאמור –4 שנים מעבר לנדרש בתנאי הסף) בהן ביצע בקרות בטיחות בתחום ובהיקפים שנדרשו בתנאי סף ‎6.4.2‎.</t>
  </si>
  <si>
    <t xml:space="preserve"> מנהל הפרויקט יציג הצעה לדוח בקרת איכות (ע"פ הדרשות בסעיף 8 למפרט השירותים) לאירועי מדע פתוחים לציבור הרחב. בנוסף יציג דוגמא לדוח בקרת שטח אשר בוצע בשנתיים האחרונות. הוועדה תנקד קריטריון זה על סמך התרשמותה מבהירות, תמציתיות ורמתם המקצועית של פעילויות הבקרה ושל המסמכים שהוצגו, וכן התרשמותה המקצועית ממנהל הפרויקט (30%).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</si>
</sst>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quot;₪&quot;\ #,##0"/>
  </numFmts>
  <fonts count="24" x14ac:knownFonts="1">
    <font>
      <sz val="11"/>
      <color theme="1"/>
      <name val="Arial"/>
      <family val="2"/>
      <charset val="177"/>
      <scheme val="minor"/>
    </font>
    <font>
      <sz val="11"/>
      <color theme="1"/>
      <name val="David"/>
      <family val="2"/>
      <charset val="177"/>
    </font>
    <font>
      <b/>
      <sz val="12"/>
      <color theme="1"/>
      <name val="David"/>
      <family val="2"/>
      <charset val="177"/>
    </font>
    <font>
      <b/>
      <sz val="13"/>
      <color theme="1"/>
      <name val="David"/>
      <family val="2"/>
      <charset val="177"/>
    </font>
    <font>
      <b/>
      <sz val="14"/>
      <color theme="1"/>
      <name val="David"/>
      <family val="2"/>
      <charset val="177"/>
    </font>
    <font>
      <sz val="12"/>
      <color theme="1"/>
      <name val="David"/>
      <family val="2"/>
      <charset val="177"/>
    </font>
    <font>
      <b/>
      <sz val="11"/>
      <color theme="1"/>
      <name val="David"/>
      <family val="2"/>
      <charset val="177"/>
    </font>
    <font>
      <b/>
      <sz val="15"/>
      <color theme="1"/>
      <name val="David"/>
      <family val="2"/>
      <charset val="177"/>
    </font>
    <font>
      <sz val="11"/>
      <color theme="1"/>
      <name val="Arial"/>
      <family val="2"/>
      <charset val="177"/>
      <scheme val="minor"/>
    </font>
    <font>
      <b/>
      <sz val="15"/>
      <color theme="0"/>
      <name val="David"/>
      <family val="2"/>
      <charset val="177"/>
    </font>
    <font>
      <u/>
      <sz val="11"/>
      <color theme="10"/>
      <name val="Arial"/>
      <family val="2"/>
      <charset val="177"/>
      <scheme val="minor"/>
    </font>
    <font>
      <b/>
      <sz val="14"/>
      <name val="David"/>
      <family val="2"/>
      <charset val="177"/>
    </font>
    <font>
      <b/>
      <sz val="12"/>
      <name val="David"/>
      <family val="2"/>
      <charset val="177"/>
    </font>
    <font>
      <b/>
      <sz val="11"/>
      <name val="David"/>
      <family val="2"/>
      <charset val="177"/>
    </font>
    <font>
      <sz val="11"/>
      <name val="David"/>
      <family val="2"/>
      <charset val="177"/>
    </font>
    <font>
      <b/>
      <sz val="13"/>
      <color theme="0"/>
      <name val="David"/>
      <family val="2"/>
      <charset val="177"/>
    </font>
    <font>
      <b/>
      <sz val="11"/>
      <color theme="0"/>
      <name val="David"/>
      <family val="2"/>
      <charset val="177"/>
    </font>
    <font>
      <sz val="13"/>
      <color theme="1"/>
      <name val="David"/>
      <family val="2"/>
      <charset val="177"/>
    </font>
    <font>
      <b/>
      <sz val="10"/>
      <name val="David"/>
      <family val="2"/>
      <charset val="177"/>
    </font>
    <font>
      <sz val="12"/>
      <color theme="1"/>
      <name val="David"/>
      <family val="2"/>
    </font>
    <font>
      <b/>
      <sz val="12"/>
      <color theme="1"/>
      <name val="David"/>
      <family val="2"/>
    </font>
    <font>
      <b/>
      <u/>
      <sz val="12"/>
      <color theme="1"/>
      <name val="David"/>
      <family val="2"/>
    </font>
    <font>
      <sz val="11"/>
      <color theme="1"/>
      <name val="Times New Roman"/>
      <family val="1"/>
    </font>
    <font>
      <sz val="11"/>
      <color theme="1"/>
      <name val="David"/>
      <family val="2"/>
    </font>
  </fonts>
  <fills count="2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249977111117893"/>
        <bgColor theme="8" tint="0.79998168889431442"/>
      </patternFill>
    </fill>
    <fill>
      <patternFill patternType="solid">
        <fgColor theme="6" tint="0.59999389629810485"/>
        <bgColor indexed="64"/>
      </patternFill>
    </fill>
    <fill>
      <patternFill patternType="solid">
        <fgColor theme="2" tint="-0.749992370372631"/>
        <bgColor indexed="64"/>
      </patternFill>
    </fill>
    <fill>
      <patternFill patternType="solid">
        <fgColor theme="2" tint="-0.249977111117893"/>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727E70"/>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2"/>
        <bgColor indexed="64"/>
      </patternFill>
    </fill>
    <fill>
      <patternFill patternType="solid">
        <fgColor rgb="FFACE3F0"/>
        <bgColor indexed="64"/>
      </patternFill>
    </fill>
  </fills>
  <borders count="54">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top style="medium">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3">
    <xf numFmtId="0" fontId="0" fillId="0" borderId="0"/>
    <xf numFmtId="9" fontId="8" fillId="0" borderId="0" applyFont="0" applyFill="0" applyBorder="0" applyAlignment="0" applyProtection="0"/>
    <xf numFmtId="0" fontId="10" fillId="0" borderId="0" applyNumberFormat="0" applyFill="0" applyBorder="0" applyAlignment="0" applyProtection="0"/>
  </cellStyleXfs>
  <cellXfs count="177">
    <xf numFmtId="0" fontId="0" fillId="0" borderId="0" xfId="0"/>
    <xf numFmtId="49" fontId="3" fillId="7" borderId="7" xfId="0" applyNumberFormat="1" applyFont="1" applyFill="1" applyBorder="1" applyAlignment="1" applyProtection="1">
      <alignment horizontal="center" vertical="center" wrapText="1"/>
      <protection hidden="1"/>
    </xf>
    <xf numFmtId="0" fontId="3" fillId="7" borderId="7" xfId="0" applyFont="1" applyFill="1" applyBorder="1" applyAlignment="1" applyProtection="1">
      <alignment horizontal="center" vertical="center" wrapText="1"/>
      <protection hidden="1"/>
    </xf>
    <xf numFmtId="49" fontId="2" fillId="5" borderId="6" xfId="0" applyNumberFormat="1" applyFont="1" applyFill="1" applyBorder="1" applyAlignment="1" applyProtection="1">
      <alignment horizontal="center" vertical="center" readingOrder="2"/>
      <protection hidden="1"/>
    </xf>
    <xf numFmtId="0" fontId="6" fillId="17" borderId="23" xfId="0" applyFont="1" applyFill="1" applyBorder="1" applyAlignment="1" applyProtection="1">
      <alignment horizontal="center" vertical="center" readingOrder="2"/>
      <protection hidden="1"/>
    </xf>
    <xf numFmtId="0" fontId="6" fillId="17" borderId="20" xfId="0" applyFont="1" applyFill="1" applyBorder="1" applyAlignment="1" applyProtection="1">
      <alignment horizontal="center" vertical="center" readingOrder="2"/>
      <protection hidden="1"/>
    </xf>
    <xf numFmtId="0" fontId="6" fillId="17" borderId="25" xfId="0" applyFont="1" applyFill="1" applyBorder="1" applyAlignment="1" applyProtection="1">
      <alignment horizontal="center" vertical="center" wrapText="1"/>
      <protection hidden="1"/>
    </xf>
    <xf numFmtId="0" fontId="6" fillId="17" borderId="26" xfId="0" applyFont="1" applyFill="1" applyBorder="1" applyAlignment="1" applyProtection="1">
      <alignment horizontal="center" vertical="center" wrapText="1"/>
      <protection hidden="1"/>
    </xf>
    <xf numFmtId="0" fontId="6" fillId="17" borderId="21" xfId="0" applyFont="1" applyFill="1" applyBorder="1" applyAlignment="1" applyProtection="1">
      <alignment horizontal="center" vertical="center" readingOrder="2"/>
      <protection hidden="1"/>
    </xf>
    <xf numFmtId="0" fontId="6" fillId="17" borderId="16" xfId="0" applyFont="1" applyFill="1" applyBorder="1" applyAlignment="1" applyProtection="1">
      <alignment horizontal="center" vertical="center" wrapText="1"/>
      <protection hidden="1"/>
    </xf>
    <xf numFmtId="0" fontId="5" fillId="5" borderId="15" xfId="0" applyFont="1" applyFill="1" applyBorder="1" applyAlignment="1" applyProtection="1">
      <alignment horizontal="right" vertical="center" wrapText="1" readingOrder="2"/>
      <protection hidden="1"/>
    </xf>
    <xf numFmtId="0" fontId="5" fillId="5" borderId="11" xfId="0" applyFont="1" applyFill="1" applyBorder="1" applyAlignment="1" applyProtection="1">
      <alignment horizontal="right" vertical="center" wrapText="1" readingOrder="2"/>
      <protection hidden="1"/>
    </xf>
    <xf numFmtId="0" fontId="5" fillId="5" borderId="12" xfId="0" applyFont="1" applyFill="1" applyBorder="1" applyAlignment="1" applyProtection="1">
      <alignment horizontal="right" vertical="center" wrapText="1" readingOrder="2"/>
      <protection hidden="1"/>
    </xf>
    <xf numFmtId="0" fontId="3" fillId="11" borderId="7" xfId="0" applyNumberFormat="1" applyFont="1" applyFill="1" applyBorder="1" applyAlignment="1" applyProtection="1">
      <alignment horizontal="center" vertical="center"/>
      <protection hidden="1"/>
    </xf>
    <xf numFmtId="0" fontId="2" fillId="3" borderId="6" xfId="0" applyNumberFormat="1" applyFont="1" applyFill="1" applyBorder="1" applyAlignment="1" applyProtection="1">
      <alignment horizontal="center" vertical="center" readingOrder="2"/>
      <protection hidden="1"/>
    </xf>
    <xf numFmtId="2" fontId="2" fillId="3" borderId="6" xfId="0" applyNumberFormat="1" applyFont="1" applyFill="1" applyBorder="1" applyAlignment="1" applyProtection="1">
      <alignment horizontal="center" vertical="center" readingOrder="2"/>
      <protection hidden="1"/>
    </xf>
    <xf numFmtId="0" fontId="3" fillId="11" borderId="9" xfId="0" applyFont="1" applyFill="1" applyBorder="1" applyAlignment="1" applyProtection="1">
      <alignment horizontal="center" vertical="center" wrapText="1" readingOrder="2"/>
      <protection hidden="1"/>
    </xf>
    <xf numFmtId="0" fontId="1" fillId="3" borderId="32" xfId="0" applyFont="1" applyFill="1" applyBorder="1" applyAlignment="1" applyProtection="1">
      <alignment horizontal="right" vertical="center" wrapText="1" readingOrder="2"/>
      <protection hidden="1"/>
    </xf>
    <xf numFmtId="0" fontId="1" fillId="3" borderId="17" xfId="0" applyFont="1" applyFill="1" applyBorder="1" applyAlignment="1" applyProtection="1">
      <alignment horizontal="right" vertical="center" wrapText="1" readingOrder="2"/>
      <protection hidden="1"/>
    </xf>
    <xf numFmtId="0" fontId="1" fillId="3" borderId="33" xfId="0" applyFont="1" applyFill="1" applyBorder="1" applyAlignment="1" applyProtection="1">
      <alignment horizontal="right" vertical="center" wrapText="1" readingOrder="2"/>
      <protection hidden="1"/>
    </xf>
    <xf numFmtId="49" fontId="2" fillId="9" borderId="14" xfId="0" applyNumberFormat="1" applyFont="1" applyFill="1" applyBorder="1" applyAlignment="1" applyProtection="1">
      <alignment horizontal="center" vertical="center" readingOrder="2"/>
      <protection hidden="1"/>
    </xf>
    <xf numFmtId="49" fontId="2" fillId="9" borderId="34" xfId="0" applyNumberFormat="1" applyFont="1" applyFill="1" applyBorder="1" applyAlignment="1" applyProtection="1">
      <alignment horizontal="center" vertical="center" readingOrder="2"/>
      <protection hidden="1"/>
    </xf>
    <xf numFmtId="49" fontId="2" fillId="9" borderId="11" xfId="0" applyNumberFormat="1" applyFont="1" applyFill="1" applyBorder="1" applyAlignment="1" applyProtection="1">
      <alignment horizontal="center" vertical="center" readingOrder="2"/>
      <protection hidden="1"/>
    </xf>
    <xf numFmtId="0" fontId="3" fillId="7" borderId="10" xfId="0" applyFont="1" applyFill="1" applyBorder="1" applyAlignment="1" applyProtection="1">
      <alignment horizontal="center" vertical="center" wrapText="1"/>
      <protection hidden="1"/>
    </xf>
    <xf numFmtId="0" fontId="1" fillId="0" borderId="0" xfId="0" applyFont="1"/>
    <xf numFmtId="0" fontId="1" fillId="0" borderId="0" xfId="0" applyFont="1" applyProtection="1">
      <protection hidden="1"/>
    </xf>
    <xf numFmtId="165" fontId="1" fillId="6" borderId="25" xfId="0" applyNumberFormat="1" applyFont="1" applyFill="1" applyBorder="1" applyAlignment="1" applyProtection="1">
      <alignment horizontal="center" vertical="center"/>
      <protection locked="0"/>
    </xf>
    <xf numFmtId="2" fontId="6" fillId="13" borderId="22" xfId="0" applyNumberFormat="1" applyFont="1" applyFill="1" applyBorder="1" applyAlignment="1" applyProtection="1">
      <alignment horizontal="center" vertical="center"/>
      <protection hidden="1"/>
    </xf>
    <xf numFmtId="2" fontId="1" fillId="18" borderId="25" xfId="0" applyNumberFormat="1" applyFont="1" applyFill="1" applyBorder="1" applyAlignment="1" applyProtection="1">
      <alignment horizontal="center" vertical="center"/>
      <protection hidden="1"/>
    </xf>
    <xf numFmtId="2" fontId="1" fillId="18" borderId="26" xfId="0" applyNumberFormat="1" applyFont="1" applyFill="1" applyBorder="1" applyAlignment="1" applyProtection="1">
      <alignment horizontal="center" vertical="center"/>
      <protection hidden="1"/>
    </xf>
    <xf numFmtId="2" fontId="16" fillId="16" borderId="25" xfId="0" applyNumberFormat="1" applyFont="1" applyFill="1" applyBorder="1" applyAlignment="1" applyProtection="1">
      <alignment horizontal="center" vertical="center"/>
      <protection hidden="1"/>
    </xf>
    <xf numFmtId="2" fontId="16" fillId="16" borderId="26" xfId="0" applyNumberFormat="1" applyFont="1" applyFill="1" applyBorder="1" applyAlignment="1" applyProtection="1">
      <alignment horizontal="center" vertical="center"/>
      <protection hidden="1"/>
    </xf>
    <xf numFmtId="0" fontId="6" fillId="11" borderId="28" xfId="0" applyFont="1" applyFill="1" applyBorder="1" applyAlignment="1" applyProtection="1">
      <alignment horizontal="center" vertical="center"/>
      <protection hidden="1"/>
    </xf>
    <xf numFmtId="0" fontId="6" fillId="11" borderId="22" xfId="0" applyFont="1" applyFill="1" applyBorder="1" applyAlignment="1" applyProtection="1">
      <alignment horizontal="center" vertical="center"/>
      <protection hidden="1"/>
    </xf>
    <xf numFmtId="0" fontId="1" fillId="0" borderId="0" xfId="0" applyFont="1" applyAlignment="1" applyProtection="1">
      <alignment readingOrder="2"/>
      <protection hidden="1"/>
    </xf>
    <xf numFmtId="0" fontId="1" fillId="4" borderId="0" xfId="0" applyFont="1" applyFill="1" applyProtection="1">
      <protection hidden="1"/>
    </xf>
    <xf numFmtId="0" fontId="3" fillId="8" borderId="7" xfId="0" applyFont="1" applyFill="1" applyBorder="1" applyAlignment="1" applyProtection="1">
      <alignment horizontal="center" vertical="center" wrapText="1"/>
      <protection hidden="1"/>
    </xf>
    <xf numFmtId="0" fontId="17" fillId="4" borderId="0" xfId="0" applyFont="1" applyFill="1" applyProtection="1">
      <protection hidden="1"/>
    </xf>
    <xf numFmtId="0" fontId="1" fillId="4" borderId="0" xfId="0" applyFont="1" applyFill="1" applyBorder="1" applyProtection="1">
      <protection hidden="1"/>
    </xf>
    <xf numFmtId="0" fontId="3" fillId="11" borderId="7" xfId="0" applyFont="1" applyFill="1" applyBorder="1" applyAlignment="1" applyProtection="1">
      <alignment horizontal="center" vertical="center" wrapText="1"/>
      <protection hidden="1"/>
    </xf>
    <xf numFmtId="0" fontId="1" fillId="0" borderId="0" xfId="0" applyFont="1" applyAlignment="1" applyProtection="1">
      <alignment wrapText="1"/>
      <protection hidden="1"/>
    </xf>
    <xf numFmtId="0" fontId="1" fillId="2" borderId="3" xfId="0" applyFont="1" applyFill="1" applyBorder="1" applyAlignment="1" applyProtection="1">
      <alignment horizontal="center"/>
      <protection hidden="1"/>
    </xf>
    <xf numFmtId="0" fontId="1" fillId="2" borderId="2" xfId="0" applyFont="1" applyFill="1" applyBorder="1" applyAlignment="1" applyProtection="1">
      <alignment horizontal="center"/>
      <protection hidden="1"/>
    </xf>
    <xf numFmtId="0" fontId="1" fillId="2" borderId="1" xfId="0" applyFont="1" applyFill="1" applyBorder="1" applyProtection="1">
      <protection hidden="1"/>
    </xf>
    <xf numFmtId="0" fontId="3" fillId="21" borderId="7" xfId="0" applyFont="1" applyFill="1" applyBorder="1" applyAlignment="1" applyProtection="1">
      <alignment horizontal="center" vertical="center" wrapText="1"/>
      <protection hidden="1"/>
    </xf>
    <xf numFmtId="0" fontId="2" fillId="10" borderId="21" xfId="0" applyFont="1" applyFill="1" applyBorder="1" applyAlignment="1" applyProtection="1">
      <alignment horizontal="center" vertical="center" wrapText="1"/>
      <protection hidden="1"/>
    </xf>
    <xf numFmtId="0" fontId="5" fillId="10" borderId="18" xfId="0" applyFont="1" applyFill="1" applyBorder="1" applyAlignment="1" applyProtection="1">
      <alignment horizontal="center" vertical="center" wrapText="1"/>
      <protection hidden="1"/>
    </xf>
    <xf numFmtId="0" fontId="5" fillId="10" borderId="26" xfId="0" applyFont="1" applyFill="1" applyBorder="1" applyAlignment="1" applyProtection="1">
      <alignment horizontal="center" vertical="center" wrapText="1"/>
      <protection hidden="1"/>
    </xf>
    <xf numFmtId="0" fontId="2" fillId="10" borderId="27" xfId="0" applyFont="1" applyFill="1" applyBorder="1" applyAlignment="1" applyProtection="1">
      <alignment horizontal="center" vertical="center" wrapText="1"/>
      <protection hidden="1"/>
    </xf>
    <xf numFmtId="49" fontId="5" fillId="10" borderId="18" xfId="0" applyNumberFormat="1" applyFont="1" applyFill="1" applyBorder="1" applyAlignment="1" applyProtection="1">
      <alignment horizontal="center" vertical="center" wrapText="1"/>
      <protection hidden="1"/>
    </xf>
    <xf numFmtId="49" fontId="5" fillId="10" borderId="26" xfId="0" applyNumberFormat="1" applyFont="1" applyFill="1" applyBorder="1" applyAlignment="1" applyProtection="1">
      <alignment horizontal="center" vertical="center" wrapText="1"/>
      <protection hidden="1"/>
    </xf>
    <xf numFmtId="49" fontId="5" fillId="10" borderId="27" xfId="0" applyNumberFormat="1" applyFont="1" applyFill="1" applyBorder="1" applyAlignment="1" applyProtection="1">
      <alignment horizontal="center" vertical="center" wrapText="1"/>
      <protection hidden="1"/>
    </xf>
    <xf numFmtId="0" fontId="5" fillId="0" borderId="30" xfId="0" applyFont="1" applyBorder="1" applyAlignment="1">
      <alignment horizontal="center" vertical="center"/>
    </xf>
    <xf numFmtId="0" fontId="5" fillId="0" borderId="42" xfId="0" applyFont="1" applyBorder="1" applyAlignment="1">
      <alignment horizontal="center" vertical="center"/>
    </xf>
    <xf numFmtId="0" fontId="1" fillId="0" borderId="35" xfId="0" applyFont="1" applyBorder="1"/>
    <xf numFmtId="0" fontId="1" fillId="0" borderId="40" xfId="0" applyFont="1" applyBorder="1"/>
    <xf numFmtId="0" fontId="12" fillId="9" borderId="18" xfId="0" applyFont="1" applyFill="1" applyBorder="1" applyAlignment="1" applyProtection="1">
      <alignment horizontal="center" vertical="center" wrapText="1" readingOrder="2"/>
      <protection hidden="1"/>
    </xf>
    <xf numFmtId="0" fontId="12" fillId="9" borderId="37" xfId="0" applyFont="1" applyFill="1" applyBorder="1" applyAlignment="1" applyProtection="1">
      <alignment horizontal="right" vertical="center" wrapText="1" readingOrder="2"/>
      <protection hidden="1"/>
    </xf>
    <xf numFmtId="0" fontId="12" fillId="9" borderId="12" xfId="0" applyFont="1" applyFill="1" applyBorder="1" applyAlignment="1" applyProtection="1">
      <alignment horizontal="right" vertical="center" wrapText="1" readingOrder="2"/>
      <protection hidden="1"/>
    </xf>
    <xf numFmtId="0" fontId="12" fillId="9" borderId="13" xfId="0" applyFont="1" applyFill="1" applyBorder="1" applyAlignment="1" applyProtection="1">
      <alignment horizontal="right" vertical="center" wrapText="1" readingOrder="2"/>
      <protection hidden="1"/>
    </xf>
    <xf numFmtId="0" fontId="6" fillId="23" borderId="5" xfId="0" applyFont="1" applyFill="1" applyBorder="1" applyAlignment="1" applyProtection="1">
      <alignment horizontal="center" vertical="center" wrapText="1"/>
      <protection locked="0"/>
    </xf>
    <xf numFmtId="0" fontId="2" fillId="10" borderId="43" xfId="0" applyFont="1" applyFill="1" applyBorder="1" applyAlignment="1" applyProtection="1">
      <alignment horizontal="center" vertical="center" wrapText="1"/>
      <protection hidden="1"/>
    </xf>
    <xf numFmtId="0" fontId="5" fillId="0" borderId="32" xfId="0" applyFont="1" applyBorder="1" applyAlignment="1">
      <alignment horizontal="center" vertical="center"/>
    </xf>
    <xf numFmtId="9" fontId="18" fillId="3" borderId="27" xfId="1" applyFont="1" applyFill="1" applyBorder="1" applyAlignment="1" applyProtection="1">
      <alignment horizontal="center" vertical="center" wrapText="1" readingOrder="2"/>
      <protection hidden="1"/>
    </xf>
    <xf numFmtId="9" fontId="18" fillId="3" borderId="19" xfId="1" applyFont="1" applyFill="1" applyBorder="1" applyAlignment="1" applyProtection="1">
      <alignment horizontal="center" vertical="center" wrapText="1" readingOrder="2"/>
      <protection hidden="1"/>
    </xf>
    <xf numFmtId="9" fontId="18" fillId="3" borderId="7" xfId="1" applyFont="1" applyFill="1" applyBorder="1" applyAlignment="1" applyProtection="1">
      <alignment horizontal="center" vertical="center" wrapText="1" readingOrder="2"/>
      <protection hidden="1"/>
    </xf>
    <xf numFmtId="0" fontId="12" fillId="7" borderId="18" xfId="0" applyFont="1" applyFill="1" applyBorder="1" applyAlignment="1" applyProtection="1">
      <alignment horizontal="center" vertical="center" wrapText="1" readingOrder="2"/>
      <protection hidden="1"/>
    </xf>
    <xf numFmtId="0" fontId="12" fillId="7" borderId="27" xfId="0" applyFont="1" applyFill="1" applyBorder="1" applyAlignment="1" applyProtection="1">
      <alignment horizontal="center" vertical="center" wrapText="1" readingOrder="2"/>
      <protection hidden="1"/>
    </xf>
    <xf numFmtId="1" fontId="14" fillId="18" borderId="18" xfId="1" applyNumberFormat="1" applyFont="1" applyFill="1" applyBorder="1" applyAlignment="1" applyProtection="1">
      <alignment horizontal="center" vertical="center" wrapText="1" readingOrder="2"/>
      <protection locked="0"/>
    </xf>
    <xf numFmtId="164" fontId="14" fillId="18" borderId="27" xfId="1" applyNumberFormat="1" applyFont="1" applyFill="1" applyBorder="1" applyAlignment="1" applyProtection="1">
      <alignment horizontal="center" vertical="center" wrapText="1" readingOrder="2"/>
      <protection hidden="1"/>
    </xf>
    <xf numFmtId="164" fontId="14" fillId="18" borderId="18" xfId="1" applyNumberFormat="1" applyFont="1" applyFill="1" applyBorder="1" applyAlignment="1" applyProtection="1">
      <alignment horizontal="center" vertical="center" wrapText="1" readingOrder="2"/>
      <protection locked="0"/>
    </xf>
    <xf numFmtId="0" fontId="14" fillId="18" borderId="18" xfId="0" applyFont="1" applyFill="1" applyBorder="1" applyAlignment="1" applyProtection="1">
      <alignment horizontal="center" vertical="center" wrapText="1" readingOrder="2"/>
      <protection locked="0"/>
    </xf>
    <xf numFmtId="1" fontId="14" fillId="18" borderId="27" xfId="0" applyNumberFormat="1" applyFont="1" applyFill="1" applyBorder="1" applyAlignment="1" applyProtection="1">
      <alignment horizontal="center" vertical="center" wrapText="1" readingOrder="2"/>
      <protection hidden="1"/>
    </xf>
    <xf numFmtId="1" fontId="12" fillId="20" borderId="5" xfId="0" applyNumberFormat="1" applyFont="1" applyFill="1" applyBorder="1" applyAlignment="1" applyProtection="1">
      <alignment horizontal="center" vertical="center" wrapText="1" readingOrder="2"/>
      <protection hidden="1"/>
    </xf>
    <xf numFmtId="1" fontId="13" fillId="9" borderId="5" xfId="1" applyNumberFormat="1" applyFont="1" applyFill="1" applyBorder="1" applyAlignment="1" applyProtection="1">
      <alignment horizontal="center" vertical="center" wrapText="1" readingOrder="2"/>
      <protection hidden="1"/>
    </xf>
    <xf numFmtId="0" fontId="11" fillId="7" borderId="21" xfId="0" applyFont="1" applyFill="1" applyBorder="1" applyAlignment="1" applyProtection="1">
      <alignment horizontal="center" vertical="center" wrapText="1" readingOrder="2"/>
      <protection hidden="1"/>
    </xf>
    <xf numFmtId="0" fontId="11" fillId="20" borderId="18" xfId="0" applyFont="1" applyFill="1" applyBorder="1" applyAlignment="1" applyProtection="1">
      <alignment horizontal="center" vertical="center" wrapText="1" readingOrder="2"/>
      <protection hidden="1"/>
    </xf>
    <xf numFmtId="9" fontId="15" fillId="14" borderId="7" xfId="1" applyFont="1" applyFill="1" applyBorder="1" applyAlignment="1" applyProtection="1">
      <alignment horizontal="center" vertical="center" wrapText="1" readingOrder="2"/>
      <protection hidden="1"/>
    </xf>
    <xf numFmtId="0" fontId="12" fillId="15" borderId="7" xfId="0" applyFont="1" applyFill="1" applyBorder="1" applyAlignment="1" applyProtection="1">
      <alignment horizontal="center" vertical="center" wrapText="1" readingOrder="2"/>
      <protection hidden="1"/>
    </xf>
    <xf numFmtId="9" fontId="18" fillId="3" borderId="24" xfId="1" applyFont="1" applyFill="1" applyBorder="1" applyAlignment="1" applyProtection="1">
      <alignment horizontal="center" vertical="center" wrapText="1" readingOrder="2"/>
      <protection hidden="1"/>
    </xf>
    <xf numFmtId="0" fontId="6" fillId="6" borderId="5" xfId="0" applyFont="1" applyFill="1" applyBorder="1" applyAlignment="1" applyProtection="1">
      <alignment horizontal="center" vertical="center" readingOrder="2"/>
      <protection hidden="1"/>
    </xf>
    <xf numFmtId="0" fontId="10" fillId="23" borderId="4" xfId="2" applyFill="1" applyBorder="1" applyAlignment="1" applyProtection="1">
      <alignment horizontal="center" vertical="center" wrapText="1"/>
      <protection locked="0"/>
    </xf>
    <xf numFmtId="0" fontId="1" fillId="4" borderId="6" xfId="0" applyFont="1" applyFill="1" applyBorder="1" applyAlignment="1" applyProtection="1">
      <alignment horizontal="center" vertical="center" wrapText="1"/>
      <protection locked="0"/>
    </xf>
    <xf numFmtId="0" fontId="6" fillId="6" borderId="48" xfId="0" applyFont="1" applyFill="1" applyBorder="1" applyAlignment="1" applyProtection="1">
      <alignment horizontal="center" vertical="center" wrapText="1"/>
      <protection hidden="1"/>
    </xf>
    <xf numFmtId="0" fontId="6" fillId="6" borderId="47" xfId="0" applyFont="1" applyFill="1" applyBorder="1" applyAlignment="1" applyProtection="1">
      <alignment horizontal="center" vertical="center" wrapText="1"/>
      <protection hidden="1"/>
    </xf>
    <xf numFmtId="0" fontId="6" fillId="6" borderId="39" xfId="0" applyFont="1" applyFill="1" applyBorder="1" applyAlignment="1" applyProtection="1">
      <alignment horizontal="center" vertical="center" wrapText="1"/>
      <protection hidden="1"/>
    </xf>
    <xf numFmtId="0" fontId="2" fillId="22" borderId="35" xfId="0" applyFont="1" applyFill="1" applyBorder="1" applyAlignment="1">
      <alignment horizontal="center" vertical="center"/>
    </xf>
    <xf numFmtId="0" fontId="2" fillId="22" borderId="36" xfId="0" applyFont="1" applyFill="1" applyBorder="1" applyAlignment="1">
      <alignment horizontal="center" vertical="center"/>
    </xf>
    <xf numFmtId="0" fontId="5" fillId="10" borderId="25" xfId="0" applyFont="1" applyFill="1" applyBorder="1" applyAlignment="1" applyProtection="1">
      <alignment horizontal="center" vertical="center" wrapText="1"/>
      <protection hidden="1"/>
    </xf>
    <xf numFmtId="49" fontId="5" fillId="10" borderId="25" xfId="0" applyNumberFormat="1" applyFont="1" applyFill="1" applyBorder="1" applyAlignment="1" applyProtection="1">
      <alignment horizontal="center" vertical="center" wrapText="1"/>
      <protection hidden="1"/>
    </xf>
    <xf numFmtId="0" fontId="2" fillId="22" borderId="49" xfId="0" applyFont="1" applyFill="1" applyBorder="1" applyAlignment="1">
      <alignment horizontal="center" vertical="center"/>
    </xf>
    <xf numFmtId="0" fontId="2" fillId="9" borderId="49" xfId="0" applyFont="1" applyFill="1" applyBorder="1" applyAlignment="1">
      <alignment horizontal="center" vertical="center" wrapText="1"/>
    </xf>
    <xf numFmtId="0" fontId="2" fillId="9" borderId="0" xfId="0" applyFont="1" applyFill="1" applyBorder="1" applyAlignment="1">
      <alignment horizontal="center" vertical="center" wrapText="1"/>
    </xf>
    <xf numFmtId="9" fontId="18" fillId="3" borderId="10" xfId="1" applyFont="1" applyFill="1" applyBorder="1" applyAlignment="1" applyProtection="1">
      <alignment horizontal="center" vertical="center" wrapText="1" readingOrder="2"/>
      <protection hidden="1"/>
    </xf>
    <xf numFmtId="9" fontId="18" fillId="3" borderId="14" xfId="1" applyFont="1" applyFill="1" applyBorder="1" applyAlignment="1" applyProtection="1">
      <alignment horizontal="center" vertical="center" wrapText="1" readingOrder="2"/>
      <protection hidden="1"/>
    </xf>
    <xf numFmtId="9" fontId="18" fillId="3" borderId="6" xfId="1" applyFont="1" applyFill="1" applyBorder="1" applyAlignment="1" applyProtection="1">
      <alignment horizontal="center" vertical="center" wrapText="1" readingOrder="2"/>
      <protection hidden="1"/>
    </xf>
    <xf numFmtId="9" fontId="18" fillId="3" borderId="1" xfId="1" applyFont="1" applyFill="1" applyBorder="1" applyAlignment="1" applyProtection="1">
      <alignment horizontal="center" vertical="center" wrapText="1" readingOrder="2"/>
      <protection hidden="1"/>
    </xf>
    <xf numFmtId="0" fontId="6" fillId="17" borderId="24" xfId="0" applyFont="1" applyFill="1" applyBorder="1" applyAlignment="1" applyProtection="1">
      <alignment horizontal="center"/>
      <protection hidden="1"/>
    </xf>
    <xf numFmtId="0" fontId="6" fillId="18" borderId="27" xfId="0" applyFont="1" applyFill="1" applyBorder="1" applyAlignment="1" applyProtection="1">
      <alignment horizontal="center"/>
      <protection hidden="1"/>
    </xf>
    <xf numFmtId="0" fontId="16" fillId="16" borderId="27" xfId="0" applyFont="1" applyFill="1" applyBorder="1" applyAlignment="1" applyProtection="1">
      <alignment horizontal="center" vertical="center"/>
      <protection hidden="1"/>
    </xf>
    <xf numFmtId="0" fontId="6" fillId="6" borderId="5" xfId="0" applyFont="1" applyFill="1" applyBorder="1" applyAlignment="1" applyProtection="1">
      <alignment horizontal="center" vertical="center"/>
      <protection hidden="1"/>
    </xf>
    <xf numFmtId="0" fontId="6" fillId="13" borderId="4" xfId="0" applyFont="1" applyFill="1" applyBorder="1" applyAlignment="1" applyProtection="1">
      <alignment horizontal="center" vertical="center"/>
      <protection hidden="1"/>
    </xf>
    <xf numFmtId="0" fontId="14" fillId="18" borderId="18" xfId="0" applyFont="1" applyFill="1" applyBorder="1" applyAlignment="1" applyProtection="1">
      <alignment horizontal="center" vertical="center" wrapText="1" readingOrder="2"/>
      <protection locked="0"/>
    </xf>
    <xf numFmtId="0" fontId="6" fillId="17" borderId="6" xfId="0" applyFont="1" applyFill="1" applyBorder="1" applyAlignment="1" applyProtection="1">
      <alignment horizontal="center" vertical="center"/>
      <protection hidden="1"/>
    </xf>
    <xf numFmtId="0" fontId="6" fillId="17" borderId="9" xfId="0" applyFont="1" applyFill="1" applyBorder="1" applyAlignment="1" applyProtection="1">
      <alignment horizontal="center"/>
      <protection hidden="1"/>
    </xf>
    <xf numFmtId="0" fontId="6" fillId="11" borderId="29" xfId="0" applyFont="1" applyFill="1" applyBorder="1" applyAlignment="1" applyProtection="1">
      <alignment horizontal="center" vertical="center"/>
      <protection hidden="1"/>
    </xf>
    <xf numFmtId="0" fontId="2" fillId="6" borderId="48" xfId="0" applyFont="1" applyFill="1" applyBorder="1" applyAlignment="1" applyProtection="1">
      <alignment horizontal="center" vertical="center" wrapText="1"/>
      <protection hidden="1"/>
    </xf>
    <xf numFmtId="0" fontId="3" fillId="8" borderId="3" xfId="0" applyFont="1" applyFill="1" applyBorder="1" applyAlignment="1" applyProtection="1">
      <alignment horizontal="center" vertical="center" wrapText="1"/>
      <protection hidden="1"/>
    </xf>
    <xf numFmtId="0" fontId="7" fillId="12" borderId="51" xfId="0" applyFont="1" applyFill="1" applyBorder="1" applyAlignment="1" applyProtection="1">
      <alignment horizontal="center" vertical="center"/>
      <protection hidden="1"/>
    </xf>
    <xf numFmtId="49" fontId="2" fillId="9" borderId="26" xfId="0" applyNumberFormat="1" applyFont="1" applyFill="1" applyBorder="1" applyAlignment="1" applyProtection="1">
      <alignment horizontal="center" vertical="center" readingOrder="2"/>
      <protection hidden="1"/>
    </xf>
    <xf numFmtId="0" fontId="1" fillId="4" borderId="26" xfId="0" applyFont="1" applyFill="1" applyBorder="1" applyAlignment="1" applyProtection="1">
      <alignment horizontal="center" vertical="center" wrapText="1"/>
      <protection locked="0"/>
    </xf>
    <xf numFmtId="0" fontId="3" fillId="7" borderId="3" xfId="0" applyFont="1" applyFill="1" applyBorder="1" applyAlignment="1" applyProtection="1">
      <alignment horizontal="center" vertical="center" wrapText="1"/>
      <protection hidden="1"/>
    </xf>
    <xf numFmtId="0" fontId="1" fillId="4" borderId="16" xfId="0" applyFont="1" applyFill="1" applyBorder="1" applyAlignment="1" applyProtection="1">
      <alignment horizontal="center" vertical="center" wrapText="1"/>
      <protection locked="0"/>
    </xf>
    <xf numFmtId="49" fontId="3" fillId="7" borderId="14" xfId="0" applyNumberFormat="1" applyFont="1" applyFill="1" applyBorder="1" applyAlignment="1" applyProtection="1">
      <alignment horizontal="center" vertical="center" wrapText="1"/>
      <protection hidden="1"/>
    </xf>
    <xf numFmtId="49" fontId="2" fillId="9" borderId="25" xfId="0" applyNumberFormat="1" applyFont="1" applyFill="1" applyBorder="1" applyAlignment="1" applyProtection="1">
      <alignment horizontal="center" vertical="center" readingOrder="2"/>
      <protection hidden="1"/>
    </xf>
    <xf numFmtId="0" fontId="17" fillId="4" borderId="53" xfId="0" applyFont="1" applyFill="1" applyBorder="1" applyProtection="1">
      <protection hidden="1"/>
    </xf>
    <xf numFmtId="0" fontId="1" fillId="4" borderId="53" xfId="0" applyFont="1" applyFill="1" applyBorder="1" applyProtection="1">
      <protection hidden="1"/>
    </xf>
    <xf numFmtId="0" fontId="19" fillId="5" borderId="18" xfId="0" applyFont="1" applyFill="1" applyBorder="1" applyAlignment="1" applyProtection="1">
      <alignment horizontal="right" vertical="center" wrapText="1" readingOrder="2"/>
      <protection hidden="1"/>
    </xf>
    <xf numFmtId="0" fontId="3" fillId="24" borderId="14" xfId="0" applyFont="1" applyFill="1" applyBorder="1" applyAlignment="1" applyProtection="1">
      <alignment horizontal="center" vertical="center" wrapText="1"/>
      <protection hidden="1"/>
    </xf>
    <xf numFmtId="0" fontId="3" fillId="24" borderId="26" xfId="0" applyFont="1" applyFill="1" applyBorder="1" applyAlignment="1" applyProtection="1">
      <alignment horizontal="center" vertical="center" wrapText="1"/>
      <protection hidden="1"/>
    </xf>
    <xf numFmtId="49" fontId="2" fillId="24" borderId="52" xfId="0" applyNumberFormat="1" applyFont="1" applyFill="1" applyBorder="1" applyAlignment="1" applyProtection="1">
      <alignment horizontal="center" vertical="center" readingOrder="2"/>
      <protection hidden="1"/>
    </xf>
    <xf numFmtId="0" fontId="1" fillId="24" borderId="26" xfId="0" applyFont="1" applyFill="1" applyBorder="1" applyAlignment="1" applyProtection="1">
      <alignment horizontal="center" vertical="center" wrapText="1"/>
      <protection locked="0"/>
    </xf>
    <xf numFmtId="0" fontId="9" fillId="19" borderId="10" xfId="0" applyFont="1" applyFill="1" applyBorder="1" applyAlignment="1" applyProtection="1">
      <alignment horizontal="center" vertical="center"/>
      <protection hidden="1"/>
    </xf>
    <xf numFmtId="0" fontId="9" fillId="19" borderId="9" xfId="0" applyFont="1" applyFill="1" applyBorder="1" applyAlignment="1" applyProtection="1">
      <alignment horizontal="center" vertical="center"/>
      <protection hidden="1"/>
    </xf>
    <xf numFmtId="0" fontId="7" fillId="6" borderId="38" xfId="0" applyFont="1" applyFill="1" applyBorder="1" applyAlignment="1" applyProtection="1">
      <alignment horizontal="center" vertical="center" wrapText="1"/>
      <protection hidden="1"/>
    </xf>
    <xf numFmtId="0" fontId="4" fillId="6" borderId="47" xfId="0" applyFont="1" applyFill="1" applyBorder="1" applyAlignment="1" applyProtection="1">
      <alignment horizontal="center" vertical="center" wrapText="1"/>
      <protection hidden="1"/>
    </xf>
    <xf numFmtId="0" fontId="6" fillId="6" borderId="3" xfId="0" applyFont="1" applyFill="1" applyBorder="1" applyAlignment="1" applyProtection="1">
      <alignment horizontal="center" vertical="center" readingOrder="2"/>
      <protection hidden="1"/>
    </xf>
    <xf numFmtId="0" fontId="6" fillId="6" borderId="2" xfId="0" applyFont="1" applyFill="1" applyBorder="1" applyAlignment="1" applyProtection="1">
      <alignment horizontal="center" vertical="center" readingOrder="2"/>
      <protection hidden="1"/>
    </xf>
    <xf numFmtId="0" fontId="2" fillId="6" borderId="3" xfId="0" applyFont="1" applyFill="1" applyBorder="1" applyAlignment="1" applyProtection="1">
      <alignment horizontal="center" vertical="center" wrapText="1"/>
      <protection hidden="1"/>
    </xf>
    <xf numFmtId="0" fontId="2" fillId="6" borderId="2" xfId="0" applyFont="1" applyFill="1" applyBorder="1" applyAlignment="1" applyProtection="1">
      <alignment horizontal="center" vertical="center" wrapText="1"/>
      <protection hidden="1"/>
    </xf>
    <xf numFmtId="0" fontId="2" fillId="6" borderId="1" xfId="0" applyFont="1" applyFill="1" applyBorder="1" applyAlignment="1" applyProtection="1">
      <alignment horizontal="center" vertical="center" wrapText="1"/>
      <protection hidden="1"/>
    </xf>
    <xf numFmtId="0" fontId="11" fillId="7" borderId="18" xfId="0" applyNumberFormat="1" applyFont="1" applyFill="1" applyBorder="1" applyAlignment="1" applyProtection="1">
      <alignment horizontal="center" vertical="center" wrapText="1" readingOrder="2"/>
      <protection hidden="1"/>
    </xf>
    <xf numFmtId="0" fontId="11" fillId="7" borderId="27" xfId="0" applyNumberFormat="1" applyFont="1" applyFill="1" applyBorder="1" applyAlignment="1" applyProtection="1">
      <alignment horizontal="center" vertical="center" wrapText="1" readingOrder="2"/>
      <protection hidden="1"/>
    </xf>
    <xf numFmtId="164" fontId="12" fillId="18" borderId="18" xfId="0" applyNumberFormat="1" applyFont="1" applyFill="1" applyBorder="1" applyAlignment="1" applyProtection="1">
      <alignment horizontal="center" vertical="center" wrapText="1" readingOrder="2"/>
      <protection hidden="1"/>
    </xf>
    <xf numFmtId="164" fontId="12" fillId="18" borderId="27" xfId="0" applyNumberFormat="1" applyFont="1" applyFill="1" applyBorder="1" applyAlignment="1" applyProtection="1">
      <alignment horizontal="center" vertical="center" wrapText="1" readingOrder="2"/>
      <protection hidden="1"/>
    </xf>
    <xf numFmtId="2" fontId="15" fillId="14" borderId="18" xfId="0" applyNumberFormat="1" applyFont="1" applyFill="1" applyBorder="1" applyAlignment="1" applyProtection="1">
      <alignment horizontal="center" vertical="center" wrapText="1" readingOrder="2"/>
      <protection hidden="1"/>
    </xf>
    <xf numFmtId="2" fontId="15" fillId="14" borderId="27" xfId="0" applyNumberFormat="1" applyFont="1" applyFill="1" applyBorder="1" applyAlignment="1" applyProtection="1">
      <alignment horizontal="center" vertical="center" wrapText="1" readingOrder="2"/>
      <protection hidden="1"/>
    </xf>
    <xf numFmtId="0" fontId="15" fillId="14" borderId="8" xfId="0" applyFont="1" applyFill="1" applyBorder="1" applyAlignment="1" applyProtection="1">
      <alignment horizontal="center" vertical="center" wrapText="1" readingOrder="2"/>
      <protection hidden="1"/>
    </xf>
    <xf numFmtId="0" fontId="15" fillId="14" borderId="46" xfId="0" applyFont="1" applyFill="1" applyBorder="1" applyAlignment="1" applyProtection="1">
      <alignment horizontal="center" vertical="center" wrapText="1" readingOrder="2"/>
      <protection hidden="1"/>
    </xf>
    <xf numFmtId="0" fontId="15" fillId="14" borderId="45" xfId="0" applyFont="1" applyFill="1" applyBorder="1" applyAlignment="1" applyProtection="1">
      <alignment horizontal="center" vertical="center" wrapText="1" readingOrder="2"/>
      <protection hidden="1"/>
    </xf>
    <xf numFmtId="0" fontId="12" fillId="15" borderId="8" xfId="0" applyFont="1" applyFill="1" applyBorder="1" applyAlignment="1" applyProtection="1">
      <alignment horizontal="center" vertical="center" wrapText="1" readingOrder="2"/>
      <protection hidden="1"/>
    </xf>
    <xf numFmtId="0" fontId="12" fillId="15" borderId="46" xfId="0" applyFont="1" applyFill="1" applyBorder="1" applyAlignment="1" applyProtection="1">
      <alignment horizontal="center" vertical="center" wrapText="1" readingOrder="2"/>
      <protection hidden="1"/>
    </xf>
    <xf numFmtId="0" fontId="12" fillId="15" borderId="45" xfId="0" applyFont="1" applyFill="1" applyBorder="1" applyAlignment="1" applyProtection="1">
      <alignment horizontal="center" vertical="center" wrapText="1" readingOrder="2"/>
      <protection hidden="1"/>
    </xf>
    <xf numFmtId="0" fontId="11" fillId="7" borderId="21" xfId="0" applyFont="1" applyFill="1" applyBorder="1" applyAlignment="1" applyProtection="1">
      <alignment horizontal="center" vertical="center" wrapText="1" readingOrder="2"/>
      <protection hidden="1"/>
    </xf>
    <xf numFmtId="0" fontId="11" fillId="7" borderId="24" xfId="0" applyFont="1" applyFill="1" applyBorder="1" applyAlignment="1" applyProtection="1">
      <alignment horizontal="center" vertical="center" wrapText="1" readingOrder="2"/>
      <protection hidden="1"/>
    </xf>
    <xf numFmtId="0" fontId="2" fillId="0" borderId="41" xfId="0" applyFont="1" applyBorder="1" applyAlignment="1" applyProtection="1">
      <alignment horizontal="center" vertical="center"/>
      <protection hidden="1"/>
    </xf>
    <xf numFmtId="0" fontId="2" fillId="0" borderId="19" xfId="0" applyFont="1" applyBorder="1" applyAlignment="1" applyProtection="1">
      <alignment horizontal="center" vertical="center"/>
      <protection hidden="1"/>
    </xf>
    <xf numFmtId="0" fontId="11" fillId="7" borderId="20" xfId="0" applyFont="1" applyFill="1" applyBorder="1" applyAlignment="1" applyProtection="1">
      <alignment horizontal="right" vertical="center" wrapText="1" readingOrder="2"/>
      <protection hidden="1"/>
    </xf>
    <xf numFmtId="0" fontId="11" fillId="7" borderId="24" xfId="0" applyFont="1" applyFill="1" applyBorder="1" applyAlignment="1" applyProtection="1">
      <alignment horizontal="right" vertical="center" wrapText="1" readingOrder="2"/>
      <protection hidden="1"/>
    </xf>
    <xf numFmtId="9" fontId="12" fillId="7" borderId="14" xfId="1" applyFont="1" applyFill="1" applyBorder="1" applyAlignment="1" applyProtection="1">
      <alignment horizontal="center" vertical="center" wrapText="1" readingOrder="2"/>
      <protection hidden="1"/>
    </xf>
    <xf numFmtId="9" fontId="12" fillId="7" borderId="5" xfId="1" applyFont="1" applyFill="1" applyBorder="1" applyAlignment="1" applyProtection="1">
      <alignment horizontal="center" vertical="center" wrapText="1" readingOrder="2"/>
      <protection hidden="1"/>
    </xf>
    <xf numFmtId="0" fontId="12" fillId="9" borderId="26" xfId="0" applyFont="1" applyFill="1" applyBorder="1" applyAlignment="1" applyProtection="1">
      <alignment horizontal="right" vertical="center" wrapText="1" readingOrder="2"/>
      <protection hidden="1"/>
    </xf>
    <xf numFmtId="0" fontId="12" fillId="9" borderId="27" xfId="0" applyFont="1" applyFill="1" applyBorder="1" applyAlignment="1" applyProtection="1">
      <alignment horizontal="right" vertical="center" wrapText="1" readingOrder="2"/>
      <protection hidden="1"/>
    </xf>
    <xf numFmtId="0" fontId="11" fillId="20" borderId="26" xfId="0" applyFont="1" applyFill="1" applyBorder="1" applyAlignment="1" applyProtection="1">
      <alignment horizontal="right" vertical="center" wrapText="1" readingOrder="2"/>
      <protection hidden="1"/>
    </xf>
    <xf numFmtId="0" fontId="11" fillId="20" borderId="27" xfId="0" applyFont="1" applyFill="1" applyBorder="1" applyAlignment="1" applyProtection="1">
      <alignment horizontal="right" vertical="center" wrapText="1" readingOrder="2"/>
      <protection hidden="1"/>
    </xf>
    <xf numFmtId="0" fontId="2" fillId="22" borderId="35" xfId="0" applyFont="1" applyFill="1" applyBorder="1" applyAlignment="1" applyProtection="1">
      <alignment horizontal="center" vertical="center" readingOrder="2"/>
      <protection hidden="1"/>
    </xf>
    <xf numFmtId="0" fontId="2" fillId="22" borderId="49" xfId="0" applyFont="1" applyFill="1" applyBorder="1" applyAlignment="1" applyProtection="1">
      <alignment horizontal="center" vertical="center" readingOrder="2"/>
      <protection hidden="1"/>
    </xf>
    <xf numFmtId="0" fontId="2" fillId="22" borderId="36" xfId="0" applyFont="1" applyFill="1" applyBorder="1" applyAlignment="1" applyProtection="1">
      <alignment horizontal="center" vertical="center" readingOrder="2"/>
      <protection hidden="1"/>
    </xf>
    <xf numFmtId="0" fontId="2" fillId="22" borderId="34" xfId="0" applyFont="1" applyFill="1" applyBorder="1" applyAlignment="1" applyProtection="1">
      <alignment horizontal="center" vertical="center" wrapText="1"/>
      <protection hidden="1"/>
    </xf>
    <xf numFmtId="0" fontId="2" fillId="22" borderId="31" xfId="0" applyFont="1" applyFill="1" applyBorder="1" applyAlignment="1" applyProtection="1">
      <alignment horizontal="center" vertical="center" wrapText="1"/>
      <protection hidden="1"/>
    </xf>
    <xf numFmtId="0" fontId="2" fillId="22" borderId="50" xfId="0" applyFont="1" applyFill="1" applyBorder="1" applyAlignment="1" applyProtection="1">
      <alignment horizontal="center" vertical="center" wrapText="1"/>
      <protection hidden="1"/>
    </xf>
    <xf numFmtId="0" fontId="2" fillId="22" borderId="10" xfId="0" applyFont="1" applyFill="1" applyBorder="1" applyAlignment="1" applyProtection="1">
      <alignment horizontal="center" vertical="center" wrapText="1"/>
      <protection hidden="1"/>
    </xf>
    <xf numFmtId="0" fontId="2" fillId="22" borderId="44" xfId="0" applyFont="1" applyFill="1" applyBorder="1" applyAlignment="1" applyProtection="1">
      <alignment horizontal="center" vertical="center" wrapText="1"/>
      <protection hidden="1"/>
    </xf>
    <xf numFmtId="0" fontId="2" fillId="22" borderId="9" xfId="0" applyFont="1" applyFill="1" applyBorder="1" applyAlignment="1" applyProtection="1">
      <alignment horizontal="center" vertical="center" wrapText="1"/>
      <protection hidden="1"/>
    </xf>
    <xf numFmtId="0" fontId="1" fillId="9" borderId="10" xfId="0" applyFont="1" applyFill="1" applyBorder="1" applyAlignment="1">
      <alignment horizontal="center"/>
    </xf>
    <xf numFmtId="0" fontId="1" fillId="9" borderId="44" xfId="0" applyFont="1" applyFill="1" applyBorder="1" applyAlignment="1">
      <alignment horizontal="center"/>
    </xf>
    <xf numFmtId="0" fontId="1" fillId="9" borderId="9" xfId="0" applyFont="1" applyFill="1" applyBorder="1" applyAlignment="1">
      <alignment horizontal="center"/>
    </xf>
    <xf numFmtId="0" fontId="2" fillId="22" borderId="10" xfId="0" applyFont="1" applyFill="1" applyBorder="1" applyAlignment="1">
      <alignment horizontal="center" vertical="center"/>
    </xf>
    <xf numFmtId="0" fontId="2" fillId="22" borderId="9" xfId="0" applyFont="1" applyFill="1" applyBorder="1" applyAlignment="1">
      <alignment horizontal="center" vertical="center"/>
    </xf>
    <xf numFmtId="0" fontId="2" fillId="9" borderId="35" xfId="0" applyFont="1" applyFill="1" applyBorder="1" applyAlignment="1">
      <alignment horizontal="center" vertical="center" wrapText="1"/>
    </xf>
    <xf numFmtId="0" fontId="2" fillId="9" borderId="36" xfId="0" applyFont="1" applyFill="1" applyBorder="1" applyAlignment="1">
      <alignment horizontal="center" vertical="center" wrapText="1"/>
    </xf>
    <xf numFmtId="0" fontId="2" fillId="9" borderId="8" xfId="0" applyFont="1" applyFill="1" applyBorder="1" applyAlignment="1">
      <alignment horizontal="center"/>
    </xf>
    <xf numFmtId="0" fontId="2" fillId="9" borderId="45" xfId="0" applyFont="1" applyFill="1" applyBorder="1" applyAlignment="1">
      <alignment horizontal="center"/>
    </xf>
    <xf numFmtId="0" fontId="2" fillId="9" borderId="3"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6" fillId="17" borderId="3" xfId="0" applyFont="1" applyFill="1" applyBorder="1" applyAlignment="1" applyProtection="1">
      <alignment horizontal="center" vertical="center"/>
      <protection hidden="1"/>
    </xf>
    <xf numFmtId="0" fontId="6" fillId="17" borderId="6" xfId="0" applyFont="1" applyFill="1" applyBorder="1" applyAlignment="1" applyProtection="1">
      <alignment horizontal="center" vertical="center"/>
      <protection hidden="1"/>
    </xf>
  </cellXfs>
  <cellStyles count="3">
    <cellStyle name="Normal" xfId="0" builtinId="0"/>
    <cellStyle name="Percent" xfId="1" builtinId="5"/>
    <cellStyle name="היפר-קישור" xfId="2" builtinId="8"/>
  </cellStyles>
  <dxfs count="62">
    <dxf>
      <fill>
        <patternFill>
          <bgColor theme="6" tint="0.39994506668294322"/>
        </patternFill>
      </fill>
    </dxf>
    <dxf>
      <fill>
        <patternFill>
          <bgColor theme="5" tint="0.3999450666829432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ACE3F0"/>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
  <sheetViews>
    <sheetView showGridLines="0" rightToLeft="1" view="pageBreakPreview" zoomScale="90" zoomScaleNormal="100" zoomScaleSheetLayoutView="90" workbookViewId="0">
      <pane xSplit="3" ySplit="9" topLeftCell="D37" activePane="bottomRight" state="frozen"/>
      <selection pane="topRight" activeCell="D1" sqref="D1"/>
      <selection pane="bottomLeft" activeCell="A8" sqref="A8"/>
      <selection pane="bottomRight" activeCell="C51" sqref="C51"/>
    </sheetView>
  </sheetViews>
  <sheetFormatPr defaultColWidth="9" defaultRowHeight="15" x14ac:dyDescent="0.25"/>
  <cols>
    <col min="1" max="1" width="1.125" style="25" customWidth="1"/>
    <col min="2" max="2" width="10" style="25" customWidth="1"/>
    <col min="3" max="3" width="83.875" style="25" customWidth="1"/>
    <col min="4" max="5" width="23.625" style="25" bestFit="1" customWidth="1"/>
    <col min="6" max="6" width="2.375" style="25" customWidth="1"/>
    <col min="7" max="16384" width="9" style="25"/>
  </cols>
  <sheetData>
    <row r="1" spans="2:5" ht="6" customHeight="1" thickBot="1" x14ac:dyDescent="0.3"/>
    <row r="2" spans="2:5" s="34" customFormat="1" ht="18.75" customHeight="1" x14ac:dyDescent="0.25">
      <c r="B2" s="128" t="s">
        <v>58</v>
      </c>
      <c r="C2" s="124" t="s">
        <v>5</v>
      </c>
      <c r="D2" s="126"/>
      <c r="E2" s="126"/>
    </row>
    <row r="3" spans="2:5" ht="15.75" customHeight="1" x14ac:dyDescent="0.25">
      <c r="B3" s="129"/>
      <c r="C3" s="125"/>
      <c r="D3" s="127"/>
      <c r="E3" s="127"/>
    </row>
    <row r="4" spans="2:5" ht="36" customHeight="1" x14ac:dyDescent="0.25">
      <c r="B4" s="129"/>
      <c r="C4" s="106" t="s">
        <v>62</v>
      </c>
      <c r="D4" s="80"/>
      <c r="E4" s="80"/>
    </row>
    <row r="5" spans="2:5" ht="15.75" customHeight="1" x14ac:dyDescent="0.25">
      <c r="B5" s="129"/>
      <c r="C5" s="83" t="s">
        <v>63</v>
      </c>
      <c r="D5" s="80"/>
      <c r="E5" s="80"/>
    </row>
    <row r="6" spans="2:5" ht="15" customHeight="1" x14ac:dyDescent="0.25">
      <c r="B6" s="129"/>
      <c r="C6" s="83" t="s">
        <v>20</v>
      </c>
      <c r="D6" s="60"/>
      <c r="E6" s="60"/>
    </row>
    <row r="7" spans="2:5" ht="32.25" customHeight="1" x14ac:dyDescent="0.25">
      <c r="B7" s="129"/>
      <c r="C7" s="84" t="s">
        <v>21</v>
      </c>
      <c r="D7" s="60"/>
      <c r="E7" s="60"/>
    </row>
    <row r="8" spans="2:5" ht="31.5" customHeight="1" thickBot="1" x14ac:dyDescent="0.3">
      <c r="B8" s="130"/>
      <c r="C8" s="85" t="s">
        <v>22</v>
      </c>
      <c r="D8" s="81"/>
      <c r="E8" s="81"/>
    </row>
    <row r="9" spans="2:5" s="35" customFormat="1" ht="21" customHeight="1" thickBot="1" x14ac:dyDescent="0.3">
      <c r="B9" s="1" t="s">
        <v>23</v>
      </c>
      <c r="C9" s="2" t="s">
        <v>26</v>
      </c>
      <c r="D9" s="44"/>
      <c r="E9" s="44"/>
    </row>
    <row r="10" spans="2:5" s="35" customFormat="1" ht="15.75" x14ac:dyDescent="0.25">
      <c r="B10" s="3" t="s">
        <v>27</v>
      </c>
      <c r="C10" s="11" t="s">
        <v>24</v>
      </c>
      <c r="D10" s="82"/>
      <c r="E10" s="82"/>
    </row>
    <row r="11" spans="2:5" s="35" customFormat="1" ht="47.25" x14ac:dyDescent="0.25">
      <c r="B11" s="3" t="s">
        <v>28</v>
      </c>
      <c r="C11" s="12" t="s">
        <v>7</v>
      </c>
      <c r="D11" s="82"/>
      <c r="E11" s="82"/>
    </row>
    <row r="12" spans="2:5" s="35" customFormat="1" ht="47.25" x14ac:dyDescent="0.25">
      <c r="B12" s="3" t="s">
        <v>29</v>
      </c>
      <c r="C12" s="10" t="s">
        <v>8</v>
      </c>
      <c r="D12" s="82"/>
      <c r="E12" s="82"/>
    </row>
    <row r="13" spans="2:5" s="35" customFormat="1" ht="31.5" x14ac:dyDescent="0.25">
      <c r="B13" s="3" t="s">
        <v>30</v>
      </c>
      <c r="C13" s="10" t="s">
        <v>96</v>
      </c>
      <c r="D13" s="82"/>
      <c r="E13" s="82"/>
    </row>
    <row r="14" spans="2:5" s="35" customFormat="1" ht="31.5" x14ac:dyDescent="0.25">
      <c r="B14" s="3" t="s">
        <v>31</v>
      </c>
      <c r="C14" s="10" t="s">
        <v>33</v>
      </c>
      <c r="D14" s="82"/>
      <c r="E14" s="82"/>
    </row>
    <row r="15" spans="2:5" s="35" customFormat="1" ht="32.25" thickBot="1" x14ac:dyDescent="0.3">
      <c r="B15" s="3" t="s">
        <v>32</v>
      </c>
      <c r="C15" s="10" t="s">
        <v>70</v>
      </c>
      <c r="D15" s="82"/>
      <c r="E15" s="82"/>
    </row>
    <row r="16" spans="2:5" s="35" customFormat="1" ht="21" customHeight="1" thickBot="1" x14ac:dyDescent="0.3">
      <c r="B16" s="1" t="s">
        <v>34</v>
      </c>
      <c r="C16" s="2" t="s">
        <v>36</v>
      </c>
      <c r="D16" s="36"/>
      <c r="E16" s="36"/>
    </row>
    <row r="17" spans="1:5" s="35" customFormat="1" ht="43.7" customHeight="1" thickBot="1" x14ac:dyDescent="0.3">
      <c r="B17" s="3" t="s">
        <v>35</v>
      </c>
      <c r="C17" s="11" t="s">
        <v>97</v>
      </c>
      <c r="D17" s="82"/>
      <c r="E17" s="82"/>
    </row>
    <row r="18" spans="1:5" s="35" customFormat="1" ht="24" customHeight="1" thickBot="1" x14ac:dyDescent="0.3">
      <c r="B18" s="1" t="s">
        <v>37</v>
      </c>
      <c r="C18" s="2" t="s">
        <v>71</v>
      </c>
      <c r="D18" s="36"/>
      <c r="E18" s="36"/>
    </row>
    <row r="19" spans="1:5" s="35" customFormat="1" ht="32.25" thickBot="1" x14ac:dyDescent="0.3">
      <c r="B19" s="20" t="s">
        <v>38</v>
      </c>
      <c r="C19" s="11" t="s">
        <v>98</v>
      </c>
      <c r="D19" s="82"/>
      <c r="E19" s="82"/>
    </row>
    <row r="20" spans="1:5" s="35" customFormat="1" ht="32.25" thickBot="1" x14ac:dyDescent="0.3">
      <c r="B20" s="20" t="s">
        <v>39</v>
      </c>
      <c r="C20" s="11" t="s">
        <v>91</v>
      </c>
      <c r="D20" s="82"/>
      <c r="E20" s="82"/>
    </row>
    <row r="21" spans="1:5" s="35" customFormat="1" ht="17.25" thickBot="1" x14ac:dyDescent="0.3">
      <c r="B21" s="1" t="s">
        <v>40</v>
      </c>
      <c r="C21" s="23" t="s">
        <v>41</v>
      </c>
      <c r="D21" s="36"/>
      <c r="E21" s="36"/>
    </row>
    <row r="22" spans="1:5" s="35" customFormat="1" ht="63" customHeight="1" thickBot="1" x14ac:dyDescent="0.3">
      <c r="B22" s="21" t="s">
        <v>42</v>
      </c>
      <c r="C22" s="11" t="s">
        <v>119</v>
      </c>
      <c r="D22" s="82"/>
      <c r="E22" s="82"/>
    </row>
    <row r="23" spans="1:5" s="35" customFormat="1" ht="93" customHeight="1" x14ac:dyDescent="0.25">
      <c r="B23" s="22" t="s">
        <v>43</v>
      </c>
      <c r="C23" s="11" t="s">
        <v>72</v>
      </c>
      <c r="D23" s="82"/>
      <c r="E23" s="82"/>
    </row>
    <row r="24" spans="1:5" ht="33.6" customHeight="1" thickBot="1" x14ac:dyDescent="0.3">
      <c r="A24" s="35"/>
      <c r="B24" s="22" t="s">
        <v>73</v>
      </c>
      <c r="C24" s="11" t="s">
        <v>74</v>
      </c>
      <c r="D24" s="82"/>
      <c r="E24" s="82"/>
    </row>
    <row r="25" spans="1:5" s="37" customFormat="1" ht="12.95" customHeight="1" thickBot="1" x14ac:dyDescent="0.3">
      <c r="B25" s="113" t="s">
        <v>100</v>
      </c>
      <c r="C25" s="111" t="s">
        <v>99</v>
      </c>
      <c r="D25" s="107"/>
      <c r="E25" s="107"/>
    </row>
    <row r="26" spans="1:5" s="37" customFormat="1" ht="12.95" customHeight="1" x14ac:dyDescent="0.25">
      <c r="A26" s="115"/>
      <c r="B26" s="118"/>
      <c r="C26" s="118" t="s">
        <v>101</v>
      </c>
      <c r="D26" s="119"/>
      <c r="E26" s="119"/>
    </row>
    <row r="27" spans="1:5" ht="24" customHeight="1" thickBot="1" x14ac:dyDescent="0.3">
      <c r="A27" s="116"/>
      <c r="B27" s="114" t="s">
        <v>107</v>
      </c>
      <c r="C27" s="117" t="s">
        <v>103</v>
      </c>
      <c r="D27" s="110"/>
      <c r="E27" s="112"/>
    </row>
    <row r="28" spans="1:5" ht="11.45" customHeight="1" x14ac:dyDescent="0.25">
      <c r="A28" s="35"/>
      <c r="B28" s="120"/>
      <c r="C28" s="118" t="s">
        <v>102</v>
      </c>
      <c r="D28" s="121"/>
      <c r="E28" s="121"/>
    </row>
    <row r="29" spans="1:5" ht="31.5" x14ac:dyDescent="0.25">
      <c r="A29" s="35"/>
      <c r="B29" s="109" t="s">
        <v>108</v>
      </c>
      <c r="C29" s="117" t="s">
        <v>104</v>
      </c>
      <c r="D29" s="110"/>
      <c r="E29" s="110"/>
    </row>
    <row r="30" spans="1:5" s="38" customFormat="1" ht="31.5" x14ac:dyDescent="0.25">
      <c r="B30" s="109" t="s">
        <v>109</v>
      </c>
      <c r="C30" s="117" t="s">
        <v>105</v>
      </c>
      <c r="D30" s="110"/>
      <c r="E30" s="110"/>
    </row>
    <row r="31" spans="1:5" s="38" customFormat="1" ht="31.5" x14ac:dyDescent="0.25">
      <c r="B31" s="109" t="s">
        <v>110</v>
      </c>
      <c r="C31" s="117" t="s">
        <v>106</v>
      </c>
      <c r="D31" s="110"/>
      <c r="E31" s="110"/>
    </row>
    <row r="32" spans="1:5" s="38" customFormat="1" ht="16.5" thickBot="1" x14ac:dyDescent="0.3">
      <c r="B32" s="109" t="s">
        <v>111</v>
      </c>
      <c r="C32" s="117" t="s">
        <v>112</v>
      </c>
      <c r="D32" s="110"/>
      <c r="E32" s="110"/>
    </row>
    <row r="33" spans="2:5" s="38" customFormat="1" ht="20.25" thickBot="1" x14ac:dyDescent="0.3">
      <c r="B33" s="122" t="s">
        <v>4</v>
      </c>
      <c r="C33" s="123"/>
      <c r="D33" s="108"/>
      <c r="E33" s="108"/>
    </row>
    <row r="34" spans="2:5" s="38" customFormat="1" ht="17.25" thickBot="1" x14ac:dyDescent="0.3">
      <c r="B34" s="13">
        <v>7</v>
      </c>
      <c r="C34" s="16" t="s">
        <v>6</v>
      </c>
      <c r="D34" s="39"/>
      <c r="E34" s="39"/>
    </row>
    <row r="35" spans="2:5" s="38" customFormat="1" ht="15.75" x14ac:dyDescent="0.25">
      <c r="B35" s="14">
        <v>7.1</v>
      </c>
      <c r="C35" s="17" t="s">
        <v>75</v>
      </c>
      <c r="D35" s="82"/>
      <c r="E35" s="82"/>
    </row>
    <row r="36" spans="2:5" s="38" customFormat="1" ht="45" x14ac:dyDescent="0.25">
      <c r="B36" s="14">
        <v>7.2</v>
      </c>
      <c r="C36" s="18" t="s">
        <v>44</v>
      </c>
      <c r="D36" s="82"/>
      <c r="E36" s="82"/>
    </row>
    <row r="37" spans="2:5" s="38" customFormat="1" ht="15.75" x14ac:dyDescent="0.25">
      <c r="B37" s="14">
        <v>7.3</v>
      </c>
      <c r="C37" s="18" t="s">
        <v>76</v>
      </c>
      <c r="D37" s="82"/>
      <c r="E37" s="82"/>
    </row>
    <row r="38" spans="2:5" s="38" customFormat="1" ht="30" x14ac:dyDescent="0.25">
      <c r="B38" s="14">
        <v>7.4</v>
      </c>
      <c r="C38" s="18" t="s">
        <v>59</v>
      </c>
      <c r="D38" s="82"/>
      <c r="E38" s="82"/>
    </row>
    <row r="39" spans="2:5" s="38" customFormat="1" ht="45" x14ac:dyDescent="0.25">
      <c r="B39" s="14">
        <v>7.5</v>
      </c>
      <c r="C39" s="18" t="s">
        <v>113</v>
      </c>
      <c r="D39" s="82"/>
      <c r="E39" s="82"/>
    </row>
    <row r="40" spans="2:5" s="38" customFormat="1" ht="45" x14ac:dyDescent="0.25">
      <c r="B40" s="14">
        <v>7.6</v>
      </c>
      <c r="C40" s="18" t="s">
        <v>120</v>
      </c>
      <c r="D40" s="82"/>
      <c r="E40" s="82"/>
    </row>
    <row r="41" spans="2:5" s="38" customFormat="1" ht="45" x14ac:dyDescent="0.25">
      <c r="B41" s="14">
        <v>7.7</v>
      </c>
      <c r="C41" s="18" t="s">
        <v>121</v>
      </c>
      <c r="D41" s="82"/>
      <c r="E41" s="82"/>
    </row>
    <row r="42" spans="2:5" s="38" customFormat="1" ht="45" x14ac:dyDescent="0.25">
      <c r="B42" s="14">
        <v>7.8</v>
      </c>
      <c r="C42" s="18" t="s">
        <v>122</v>
      </c>
      <c r="D42" s="82"/>
      <c r="E42" s="82"/>
    </row>
    <row r="43" spans="2:5" s="38" customFormat="1" ht="30" x14ac:dyDescent="0.25">
      <c r="B43" s="14">
        <v>7.9</v>
      </c>
      <c r="C43" s="19" t="s">
        <v>114</v>
      </c>
      <c r="D43" s="82"/>
      <c r="E43" s="82"/>
    </row>
    <row r="44" spans="2:5" s="38" customFormat="1" ht="15.75" x14ac:dyDescent="0.25">
      <c r="B44" s="15">
        <v>7.1</v>
      </c>
      <c r="C44" s="18" t="s">
        <v>123</v>
      </c>
      <c r="D44" s="82"/>
      <c r="E44" s="82"/>
    </row>
    <row r="45" spans="2:5" s="38" customFormat="1" ht="15.75" x14ac:dyDescent="0.25">
      <c r="B45" s="15">
        <v>7.11</v>
      </c>
      <c r="C45" s="18" t="s">
        <v>124</v>
      </c>
      <c r="D45" s="82"/>
      <c r="E45" s="82"/>
    </row>
    <row r="46" spans="2:5" s="38" customFormat="1" ht="15.75" x14ac:dyDescent="0.25">
      <c r="B46" s="15">
        <v>7.12</v>
      </c>
      <c r="C46" s="18" t="s">
        <v>125</v>
      </c>
      <c r="D46" s="82"/>
      <c r="E46" s="82"/>
    </row>
    <row r="47" spans="2:5" s="38" customFormat="1" ht="15.75" x14ac:dyDescent="0.25">
      <c r="B47" s="15">
        <v>7.13</v>
      </c>
      <c r="C47" s="18" t="s">
        <v>126</v>
      </c>
      <c r="D47" s="82"/>
      <c r="E47" s="82"/>
    </row>
    <row r="48" spans="2:5" s="38" customFormat="1" ht="15.75" x14ac:dyDescent="0.25">
      <c r="B48" s="15">
        <v>7.14</v>
      </c>
      <c r="C48" s="18" t="s">
        <v>127</v>
      </c>
      <c r="D48" s="82"/>
      <c r="E48" s="82"/>
    </row>
    <row r="49" spans="2:5" s="38" customFormat="1" ht="15.75" x14ac:dyDescent="0.25">
      <c r="B49" s="15">
        <v>7.15</v>
      </c>
      <c r="C49" s="18" t="s">
        <v>45</v>
      </c>
      <c r="D49" s="82"/>
      <c r="E49" s="82"/>
    </row>
    <row r="50" spans="2:5" s="38" customFormat="1" ht="30" x14ac:dyDescent="0.25">
      <c r="B50" s="15">
        <v>7.16</v>
      </c>
      <c r="C50" s="18" t="s">
        <v>9</v>
      </c>
      <c r="D50" s="82"/>
      <c r="E50" s="82"/>
    </row>
    <row r="51" spans="2:5" s="38" customFormat="1" ht="15.75" x14ac:dyDescent="0.25">
      <c r="B51" s="15">
        <v>7.17</v>
      </c>
      <c r="C51" s="18" t="s">
        <v>128</v>
      </c>
      <c r="D51" s="82"/>
      <c r="E51" s="82"/>
    </row>
    <row r="52" spans="2:5" ht="45.75" thickBot="1" x14ac:dyDescent="0.3">
      <c r="B52" s="15">
        <v>7.18</v>
      </c>
      <c r="C52" s="18" t="s">
        <v>77</v>
      </c>
      <c r="D52" s="82"/>
      <c r="E52" s="82"/>
    </row>
    <row r="53" spans="2:5" ht="14.25" hidden="1" customHeight="1" x14ac:dyDescent="0.25">
      <c r="B53" s="15">
        <v>7.15</v>
      </c>
      <c r="C53" s="18" t="s">
        <v>45</v>
      </c>
      <c r="D53" s="82"/>
      <c r="E53" s="82"/>
    </row>
    <row r="54" spans="2:5" ht="14.25" hidden="1" customHeight="1" x14ac:dyDescent="0.25">
      <c r="B54" s="15">
        <v>7.16</v>
      </c>
      <c r="C54" s="18" t="s">
        <v>9</v>
      </c>
      <c r="D54" s="82"/>
      <c r="E54" s="82"/>
    </row>
    <row r="55" spans="2:5" ht="14.25" hidden="1" customHeight="1" x14ac:dyDescent="0.25">
      <c r="B55" s="15">
        <v>7.17</v>
      </c>
      <c r="C55" s="18" t="s">
        <v>46</v>
      </c>
      <c r="D55" s="82"/>
      <c r="E55" s="82"/>
    </row>
    <row r="56" spans="2:5" ht="14.25" hidden="1" customHeight="1" x14ac:dyDescent="0.25">
      <c r="B56" s="15">
        <v>7.18</v>
      </c>
      <c r="C56" s="18" t="s">
        <v>77</v>
      </c>
      <c r="D56" s="40"/>
      <c r="E56" s="40"/>
    </row>
    <row r="57" spans="2:5" ht="15.75" hidden="1" thickBot="1" x14ac:dyDescent="0.3"/>
    <row r="58" spans="2:5" x14ac:dyDescent="0.25">
      <c r="B58" s="41" t="s">
        <v>3</v>
      </c>
    </row>
    <row r="59" spans="2:5" x14ac:dyDescent="0.25">
      <c r="B59" s="42" t="s">
        <v>2</v>
      </c>
    </row>
    <row r="60" spans="2:5" x14ac:dyDescent="0.25">
      <c r="B60" s="42" t="s">
        <v>1</v>
      </c>
    </row>
    <row r="61" spans="2:5" x14ac:dyDescent="0.25">
      <c r="B61" s="42" t="s">
        <v>0</v>
      </c>
    </row>
    <row r="62" spans="2:5" ht="15.75" thickBot="1" x14ac:dyDescent="0.3">
      <c r="B62" s="43"/>
    </row>
  </sheetData>
  <mergeCells count="5">
    <mergeCell ref="B33:C33"/>
    <mergeCell ref="C2:C3"/>
    <mergeCell ref="D2:D3"/>
    <mergeCell ref="E2:E3"/>
    <mergeCell ref="B2:B8"/>
  </mergeCells>
  <conditionalFormatting sqref="D9:E9 D16:E16 D33:E34">
    <cfRule type="containsText" dxfId="61" priority="165" operator="containsText" text="ל.ר.">
      <formula>NOT(ISERROR(SEARCH("ל.ר.",D9)))</formula>
    </cfRule>
    <cfRule type="containsText" dxfId="60" priority="166" operator="containsText" text="$">
      <formula>NOT(ISERROR(SEARCH("$",D9)))</formula>
    </cfRule>
    <cfRule type="containsText" dxfId="59" priority="167" operator="containsText" text="X">
      <formula>NOT(ISERROR(SEARCH("X",D9)))</formula>
    </cfRule>
    <cfRule type="containsText" dxfId="58" priority="168" operator="containsText" text="V">
      <formula>NOT(ISERROR(SEARCH("V",D9)))</formula>
    </cfRule>
  </conditionalFormatting>
  <conditionalFormatting sqref="D21:E21">
    <cfRule type="containsText" dxfId="57" priority="41" operator="containsText" text="ל.ר.">
      <formula>NOT(ISERROR(SEARCH("ל.ר.",D21)))</formula>
    </cfRule>
    <cfRule type="containsText" dxfId="56" priority="42" operator="containsText" text="$">
      <formula>NOT(ISERROR(SEARCH("$",D21)))</formula>
    </cfRule>
    <cfRule type="containsText" dxfId="55" priority="43" operator="containsText" text="X">
      <formula>NOT(ISERROR(SEARCH("X",D21)))</formula>
    </cfRule>
    <cfRule type="containsText" dxfId="54" priority="44" operator="containsText" text="V">
      <formula>NOT(ISERROR(SEARCH("V",D21)))</formula>
    </cfRule>
  </conditionalFormatting>
  <conditionalFormatting sqref="D54 E54:E55 D22:E24 D27:E28 D39 E35:E49">
    <cfRule type="containsText" dxfId="53" priority="85" operator="containsText" text="V">
      <formula>NOT(ISERROR(SEARCH("V",D22)))</formula>
    </cfRule>
    <cfRule type="expression" dxfId="52" priority="86">
      <formula>D22="ל.ר."</formula>
    </cfRule>
    <cfRule type="containsText" dxfId="51" priority="87" operator="containsText" text="X">
      <formula>NOT(ISERROR(SEARCH("X",D22)))</formula>
    </cfRule>
    <cfRule type="notContainsBlanks" dxfId="50" priority="88">
      <formula>LEN(TRIM(D22))&gt;0</formula>
    </cfRule>
  </conditionalFormatting>
  <conditionalFormatting sqref="D19:D20">
    <cfRule type="containsText" dxfId="49" priority="77" operator="containsText" text="V">
      <formula>NOT(ISERROR(SEARCH("V",D19)))</formula>
    </cfRule>
    <cfRule type="expression" dxfId="48" priority="78">
      <formula>D19="ל.ר."</formula>
    </cfRule>
    <cfRule type="containsText" dxfId="47" priority="79" operator="containsText" text="X">
      <formula>NOT(ISERROR(SEARCH("X",D19)))</formula>
    </cfRule>
    <cfRule type="notContainsBlanks" dxfId="46" priority="80">
      <formula>LEN(TRIM(D19))&gt;0</formula>
    </cfRule>
  </conditionalFormatting>
  <conditionalFormatting sqref="E19:E20">
    <cfRule type="containsText" dxfId="45" priority="73" operator="containsText" text="V">
      <formula>NOT(ISERROR(SEARCH("V",E19)))</formula>
    </cfRule>
    <cfRule type="expression" dxfId="44" priority="74">
      <formula>E19="ל.ר."</formula>
    </cfRule>
    <cfRule type="containsText" dxfId="43" priority="75" operator="containsText" text="X">
      <formula>NOT(ISERROR(SEARCH("X",E19)))</formula>
    </cfRule>
    <cfRule type="notContainsBlanks" dxfId="42" priority="76">
      <formula>LEN(TRIM(E19))&gt;0</formula>
    </cfRule>
  </conditionalFormatting>
  <conditionalFormatting sqref="D17">
    <cfRule type="containsText" dxfId="41" priority="69" operator="containsText" text="V">
      <formula>NOT(ISERROR(SEARCH("V",D17)))</formula>
    </cfRule>
    <cfRule type="expression" dxfId="40" priority="70">
      <formula>D17="ל.ר."</formula>
    </cfRule>
    <cfRule type="containsText" dxfId="39" priority="71" operator="containsText" text="X">
      <formula>NOT(ISERROR(SEARCH("X",D17)))</formula>
    </cfRule>
    <cfRule type="notContainsBlanks" dxfId="38" priority="72">
      <formula>LEN(TRIM(D17))&gt;0</formula>
    </cfRule>
  </conditionalFormatting>
  <conditionalFormatting sqref="E17">
    <cfRule type="containsText" dxfId="37" priority="65" operator="containsText" text="V">
      <formula>NOT(ISERROR(SEARCH("V",E17)))</formula>
    </cfRule>
    <cfRule type="expression" dxfId="36" priority="66">
      <formula>E17="ל.ר."</formula>
    </cfRule>
    <cfRule type="containsText" dxfId="35" priority="67" operator="containsText" text="X">
      <formula>NOT(ISERROR(SEARCH("X",E17)))</formula>
    </cfRule>
    <cfRule type="notContainsBlanks" dxfId="34" priority="68">
      <formula>LEN(TRIM(E17))&gt;0</formula>
    </cfRule>
  </conditionalFormatting>
  <conditionalFormatting sqref="D15">
    <cfRule type="containsText" dxfId="33" priority="61" operator="containsText" text="V">
      <formula>NOT(ISERROR(SEARCH("V",D15)))</formula>
    </cfRule>
    <cfRule type="expression" dxfId="32" priority="62">
      <formula>D15="ל.ר."</formula>
    </cfRule>
    <cfRule type="containsText" dxfId="31" priority="63" operator="containsText" text="X">
      <formula>NOT(ISERROR(SEARCH("X",D15)))</formula>
    </cfRule>
    <cfRule type="notContainsBlanks" dxfId="30" priority="64">
      <formula>LEN(TRIM(D15))&gt;0</formula>
    </cfRule>
  </conditionalFormatting>
  <conditionalFormatting sqref="D10:D14 E10:E15">
    <cfRule type="containsText" dxfId="29" priority="57" operator="containsText" text="V">
      <formula>NOT(ISERROR(SEARCH("V",D10)))</formula>
    </cfRule>
    <cfRule type="expression" dxfId="28" priority="58">
      <formula>D10="ל.ר."</formula>
    </cfRule>
    <cfRule type="containsText" dxfId="27" priority="59" operator="containsText" text="X">
      <formula>NOT(ISERROR(SEARCH("X",D10)))</formula>
    </cfRule>
    <cfRule type="notContainsBlanks" dxfId="26" priority="60">
      <formula>LEN(TRIM(D10))&gt;0</formula>
    </cfRule>
  </conditionalFormatting>
  <conditionalFormatting sqref="D35:D38 D55 D40:D42">
    <cfRule type="containsText" dxfId="25" priority="53" operator="containsText" text="V">
      <formula>NOT(ISERROR(SEARCH("V",D35)))</formula>
    </cfRule>
    <cfRule type="expression" dxfId="24" priority="54">
      <formula>D35="ל.ר."</formula>
    </cfRule>
    <cfRule type="containsText" dxfId="23" priority="55" operator="containsText" text="X">
      <formula>NOT(ISERROR(SEARCH("X",D35)))</formula>
    </cfRule>
    <cfRule type="notContainsBlanks" dxfId="22" priority="56">
      <formula>LEN(TRIM(D35))&gt;0</formula>
    </cfRule>
  </conditionalFormatting>
  <conditionalFormatting sqref="D43:D49">
    <cfRule type="containsText" dxfId="21" priority="49" operator="containsText" text="V">
      <formula>NOT(ISERROR(SEARCH("V",D43)))</formula>
    </cfRule>
    <cfRule type="expression" dxfId="20" priority="50">
      <formula>D43="ל.ר."</formula>
    </cfRule>
    <cfRule type="containsText" dxfId="19" priority="51" operator="containsText" text="X">
      <formula>NOT(ISERROR(SEARCH("X",D43)))</formula>
    </cfRule>
    <cfRule type="notContainsBlanks" dxfId="18" priority="52">
      <formula>LEN(TRIM(D43))&gt;0</formula>
    </cfRule>
  </conditionalFormatting>
  <conditionalFormatting sqref="D18:E18">
    <cfRule type="containsText" dxfId="17" priority="45" operator="containsText" text="ל.ר.">
      <formula>NOT(ISERROR(SEARCH("ל.ר.",D18)))</formula>
    </cfRule>
    <cfRule type="containsText" dxfId="16" priority="46" operator="containsText" text="$">
      <formula>NOT(ISERROR(SEARCH("$",D18)))</formula>
    </cfRule>
    <cfRule type="containsText" dxfId="15" priority="47" operator="containsText" text="X">
      <formula>NOT(ISERROR(SEARCH("X",D18)))</formula>
    </cfRule>
    <cfRule type="containsText" dxfId="14" priority="48" operator="containsText" text="V">
      <formula>NOT(ISERROR(SEARCH("V",D18)))</formula>
    </cfRule>
  </conditionalFormatting>
  <conditionalFormatting sqref="D50:E53">
    <cfRule type="containsText" dxfId="13" priority="9" operator="containsText" text="V">
      <formula>NOT(ISERROR(SEARCH("V",D50)))</formula>
    </cfRule>
    <cfRule type="expression" dxfId="12" priority="10">
      <formula>D50="ל.ר."</formula>
    </cfRule>
    <cfRule type="containsText" dxfId="11" priority="11" operator="containsText" text="X">
      <formula>NOT(ISERROR(SEARCH("X",D50)))</formula>
    </cfRule>
    <cfRule type="notContainsBlanks" dxfId="10" priority="12">
      <formula>LEN(TRIM(D50))&gt;0</formula>
    </cfRule>
  </conditionalFormatting>
  <conditionalFormatting sqref="D25:E26">
    <cfRule type="containsText" dxfId="9" priority="5" operator="containsText" text="ל.ר.">
      <formula>NOT(ISERROR(SEARCH("ל.ר.",D25)))</formula>
    </cfRule>
    <cfRule type="containsText" dxfId="8" priority="6" operator="containsText" text="$">
      <formula>NOT(ISERROR(SEARCH("$",D25)))</formula>
    </cfRule>
    <cfRule type="containsText" dxfId="7" priority="7" operator="containsText" text="X">
      <formula>NOT(ISERROR(SEARCH("X",D25)))</formula>
    </cfRule>
    <cfRule type="containsText" dxfId="6" priority="8" operator="containsText" text="V">
      <formula>NOT(ISERROR(SEARCH("V",D25)))</formula>
    </cfRule>
  </conditionalFormatting>
  <conditionalFormatting sqref="D29:E32">
    <cfRule type="containsText" dxfId="5" priority="1" operator="containsText" text="V">
      <formula>NOT(ISERROR(SEARCH("V",D29)))</formula>
    </cfRule>
    <cfRule type="expression" dxfId="4" priority="2">
      <formula>D29="ל.ר."</formula>
    </cfRule>
    <cfRule type="containsText" dxfId="3" priority="3" operator="containsText" text="X">
      <formula>NOT(ISERROR(SEARCH("X",D29)))</formula>
    </cfRule>
    <cfRule type="notContainsBlanks" dxfId="2" priority="4">
      <formula>LEN(TRIM(D29))&gt;0</formula>
    </cfRule>
  </conditionalFormatting>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rightToLeft="1" topLeftCell="B1" zoomScaleNormal="100" workbookViewId="0">
      <selection activeCell="C11" sqref="C11:D11"/>
    </sheetView>
  </sheetViews>
  <sheetFormatPr defaultColWidth="9" defaultRowHeight="15" x14ac:dyDescent="0.25"/>
  <cols>
    <col min="1" max="1" width="9" style="24" hidden="1" customWidth="1"/>
    <col min="2" max="2" width="10" style="24" bestFit="1" customWidth="1"/>
    <col min="3" max="3" width="73" style="24" customWidth="1"/>
    <col min="4" max="4" width="11.125" style="24" bestFit="1" customWidth="1"/>
    <col min="5" max="5" width="17.375" style="24" bestFit="1" customWidth="1"/>
    <col min="6" max="6" width="13.875" style="24" bestFit="1" customWidth="1"/>
    <col min="7" max="7" width="7.625" style="24" customWidth="1"/>
    <col min="8" max="16384" width="9" style="24"/>
  </cols>
  <sheetData>
    <row r="1" spans="1:9" ht="18" customHeight="1" x14ac:dyDescent="0.25">
      <c r="A1" s="54"/>
      <c r="B1"/>
      <c r="C1"/>
      <c r="D1"/>
      <c r="E1" s="149" t="s">
        <v>66</v>
      </c>
      <c r="F1" s="143">
        <v>1</v>
      </c>
      <c r="G1" s="144"/>
      <c r="H1" s="143">
        <v>2</v>
      </c>
      <c r="I1" s="144"/>
    </row>
    <row r="2" spans="1:9" ht="48" customHeight="1" thickBot="1" x14ac:dyDescent="0.3">
      <c r="A2" s="55"/>
      <c r="B2"/>
      <c r="C2"/>
      <c r="D2"/>
      <c r="E2" s="150"/>
      <c r="F2" s="131">
        <f>'תנאי-סף'!D4</f>
        <v>0</v>
      </c>
      <c r="G2" s="132"/>
      <c r="H2" s="131">
        <f>'תנאי-סף'!F4</f>
        <v>0</v>
      </c>
      <c r="I2" s="132"/>
    </row>
    <row r="3" spans="1:9" ht="37.5" x14ac:dyDescent="0.25">
      <c r="A3" s="55"/>
      <c r="B3" s="75" t="s">
        <v>58</v>
      </c>
      <c r="C3" s="147" t="s">
        <v>64</v>
      </c>
      <c r="D3" s="148"/>
      <c r="E3" s="150"/>
      <c r="F3" s="66" t="s">
        <v>25</v>
      </c>
      <c r="G3" s="67" t="s">
        <v>11</v>
      </c>
      <c r="H3" s="66" t="s">
        <v>25</v>
      </c>
      <c r="I3" s="67" t="s">
        <v>11</v>
      </c>
    </row>
    <row r="4" spans="1:9" ht="18.75" x14ac:dyDescent="0.25">
      <c r="A4" s="55"/>
      <c r="B4" s="76" t="s">
        <v>78</v>
      </c>
      <c r="C4" s="153" t="s">
        <v>115</v>
      </c>
      <c r="D4" s="154"/>
      <c r="E4" s="73">
        <v>30</v>
      </c>
      <c r="F4" s="133">
        <f>G5+G6</f>
        <v>0</v>
      </c>
      <c r="G4" s="134"/>
      <c r="H4" s="133">
        <f>I5+I6</f>
        <v>0</v>
      </c>
      <c r="I4" s="134"/>
    </row>
    <row r="5" spans="1:9" ht="87.95" customHeight="1" x14ac:dyDescent="0.25">
      <c r="A5" s="55"/>
      <c r="B5" s="56" t="s">
        <v>79</v>
      </c>
      <c r="C5" s="151" t="s">
        <v>116</v>
      </c>
      <c r="D5" s="152"/>
      <c r="E5" s="74">
        <v>15</v>
      </c>
      <c r="F5" s="68"/>
      <c r="G5" s="69"/>
      <c r="H5" s="68"/>
      <c r="I5" s="69"/>
    </row>
    <row r="6" spans="1:9" ht="102.95" customHeight="1" x14ac:dyDescent="0.25">
      <c r="A6" s="55"/>
      <c r="B6" s="56" t="s">
        <v>80</v>
      </c>
      <c r="C6" s="151" t="s">
        <v>117</v>
      </c>
      <c r="D6" s="152"/>
      <c r="E6" s="74">
        <v>15</v>
      </c>
      <c r="F6" s="68"/>
      <c r="G6" s="69"/>
      <c r="H6" s="68"/>
      <c r="I6" s="69"/>
    </row>
    <row r="7" spans="1:9" ht="18.75" x14ac:dyDescent="0.25">
      <c r="A7" s="55"/>
      <c r="B7" s="76" t="s">
        <v>81</v>
      </c>
      <c r="C7" s="153" t="s">
        <v>84</v>
      </c>
      <c r="D7" s="154"/>
      <c r="E7" s="73">
        <v>20</v>
      </c>
      <c r="F7" s="133">
        <f>G8</f>
        <v>0</v>
      </c>
      <c r="G7" s="134"/>
      <c r="H7" s="133">
        <f t="shared" ref="H7" si="0">I8</f>
        <v>0</v>
      </c>
      <c r="I7" s="134"/>
    </row>
    <row r="8" spans="1:9" ht="54" customHeight="1" x14ac:dyDescent="0.25">
      <c r="A8" s="55"/>
      <c r="B8" s="56" t="s">
        <v>13</v>
      </c>
      <c r="C8" s="151" t="s">
        <v>118</v>
      </c>
      <c r="D8" s="152"/>
      <c r="E8" s="74">
        <v>20</v>
      </c>
      <c r="F8" s="70">
        <v>6</v>
      </c>
      <c r="G8" s="69"/>
      <c r="H8" s="70"/>
      <c r="I8" s="69"/>
    </row>
    <row r="9" spans="1:9" ht="18.75" x14ac:dyDescent="0.25">
      <c r="A9" s="55"/>
      <c r="B9" s="76" t="s">
        <v>82</v>
      </c>
      <c r="C9" s="153" t="s">
        <v>54</v>
      </c>
      <c r="D9" s="154"/>
      <c r="E9" s="73">
        <v>20</v>
      </c>
      <c r="F9" s="133">
        <f>G10</f>
        <v>0</v>
      </c>
      <c r="G9" s="134"/>
      <c r="H9" s="133">
        <f t="shared" ref="H9" si="1">I10</f>
        <v>0</v>
      </c>
      <c r="I9" s="134"/>
    </row>
    <row r="10" spans="1:9" ht="66" customHeight="1" x14ac:dyDescent="0.25">
      <c r="A10" s="55"/>
      <c r="B10" s="56" t="s">
        <v>13</v>
      </c>
      <c r="C10" s="151" t="s">
        <v>129</v>
      </c>
      <c r="D10" s="152"/>
      <c r="E10" s="74">
        <v>20</v>
      </c>
      <c r="F10" s="71"/>
      <c r="G10" s="72">
        <f>MIN($E$9,MAX((F$10-5)*6,0))</f>
        <v>0</v>
      </c>
      <c r="H10" s="102"/>
      <c r="I10" s="72">
        <f t="shared" ref="I10" si="2">MIN($E$9,MAX((H$10-5)*6,0))</f>
        <v>0</v>
      </c>
    </row>
    <row r="11" spans="1:9" ht="33.6" customHeight="1" thickBot="1" x14ac:dyDescent="0.3">
      <c r="A11" s="55"/>
      <c r="B11" s="76" t="s">
        <v>83</v>
      </c>
      <c r="C11" s="153" t="s">
        <v>55</v>
      </c>
      <c r="D11" s="154"/>
      <c r="E11" s="73">
        <v>30</v>
      </c>
      <c r="F11" s="102" t="s">
        <v>90</v>
      </c>
      <c r="G11" s="72">
        <f>'ציוני ראיון'!E12*3</f>
        <v>0</v>
      </c>
      <c r="H11" s="102" t="s">
        <v>90</v>
      </c>
      <c r="I11" s="72">
        <f>'ציוני ראיון'!G12*3</f>
        <v>0</v>
      </c>
    </row>
    <row r="12" spans="1:9" ht="16.5" customHeight="1" thickBot="1" x14ac:dyDescent="0.3">
      <c r="B12" s="137" t="s">
        <v>14</v>
      </c>
      <c r="C12" s="138"/>
      <c r="D12" s="139"/>
      <c r="E12" s="77">
        <v>1</v>
      </c>
      <c r="F12" s="135">
        <f>F4+F7+F9+G11</f>
        <v>0</v>
      </c>
      <c r="G12" s="136"/>
      <c r="H12" s="135">
        <f>H4+H7+H9+I11</f>
        <v>0</v>
      </c>
      <c r="I12" s="136"/>
    </row>
    <row r="13" spans="1:9" ht="15.75" customHeight="1" thickBot="1" x14ac:dyDescent="0.3">
      <c r="B13" s="140" t="s">
        <v>12</v>
      </c>
      <c r="C13" s="141"/>
      <c r="D13" s="142"/>
      <c r="E13" s="78">
        <v>70</v>
      </c>
      <c r="F13" s="145" t="str">
        <f>IF(F12&gt;=E13,"V","X")</f>
        <v>X</v>
      </c>
      <c r="G13" s="146"/>
      <c r="H13" s="145" t="str">
        <f t="shared" ref="H13" si="3">IF(H12&gt;=G13,"V","X")</f>
        <v>V</v>
      </c>
      <c r="I13" s="146"/>
    </row>
    <row r="15" spans="1:9" x14ac:dyDescent="0.25">
      <c r="D15"/>
      <c r="E15"/>
      <c r="F15"/>
      <c r="G15"/>
      <c r="H15"/>
    </row>
    <row r="16" spans="1:9" x14ac:dyDescent="0.25">
      <c r="D16"/>
      <c r="E16"/>
      <c r="F16"/>
      <c r="G16"/>
      <c r="H16"/>
    </row>
  </sheetData>
  <mergeCells count="26">
    <mergeCell ref="C9:D9"/>
    <mergeCell ref="H1:I1"/>
    <mergeCell ref="H4:I4"/>
    <mergeCell ref="H9:I9"/>
    <mergeCell ref="H13:I13"/>
    <mergeCell ref="F1:G1"/>
    <mergeCell ref="F9:G9"/>
    <mergeCell ref="F13:G13"/>
    <mergeCell ref="F4:G4"/>
    <mergeCell ref="F2:G2"/>
    <mergeCell ref="H2:I2"/>
    <mergeCell ref="H7:I7"/>
    <mergeCell ref="H12:I12"/>
    <mergeCell ref="B12:D12"/>
    <mergeCell ref="B13:D13"/>
    <mergeCell ref="F12:G12"/>
    <mergeCell ref="F7:G7"/>
    <mergeCell ref="C3:D3"/>
    <mergeCell ref="E1:E3"/>
    <mergeCell ref="C5:D5"/>
    <mergeCell ref="C4:D4"/>
    <mergeCell ref="C11:D11"/>
    <mergeCell ref="C6:D6"/>
    <mergeCell ref="C7:D7"/>
    <mergeCell ref="C8:D8"/>
    <mergeCell ref="C10:D10"/>
  </mergeCells>
  <conditionalFormatting sqref="F13 H13">
    <cfRule type="expression" dxfId="1" priority="25">
      <formula>F13="X"</formula>
    </cfRule>
    <cfRule type="expression" dxfId="0" priority="26">
      <formula>F13="V"</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rightToLeft="1" zoomScaleNormal="100" workbookViewId="0">
      <selection activeCell="B9" sqref="B9"/>
    </sheetView>
  </sheetViews>
  <sheetFormatPr defaultRowHeight="14.25" x14ac:dyDescent="0.2"/>
  <cols>
    <col min="2" max="2" width="51.875" customWidth="1"/>
    <col min="3" max="3" width="10.875" customWidth="1"/>
    <col min="4" max="4" width="16.875" customWidth="1"/>
    <col min="5" max="5" width="7.5" bestFit="1" customWidth="1"/>
    <col min="6" max="6" width="7.375" bestFit="1" customWidth="1"/>
    <col min="7" max="7" width="7.625" bestFit="1" customWidth="1"/>
    <col min="8" max="8" width="9.875" customWidth="1"/>
    <col min="9" max="9" width="9.375" customWidth="1"/>
  </cols>
  <sheetData>
    <row r="1" spans="1:15" ht="16.5" thickBot="1" x14ac:dyDescent="0.25">
      <c r="B1" s="167" t="s">
        <v>56</v>
      </c>
      <c r="C1" s="168"/>
      <c r="D1" s="155">
        <v>1</v>
      </c>
      <c r="E1" s="156"/>
      <c r="F1" s="156"/>
      <c r="G1" s="156"/>
      <c r="H1" s="156"/>
      <c r="I1" s="157"/>
      <c r="J1" s="155">
        <v>2</v>
      </c>
      <c r="K1" s="156"/>
      <c r="L1" s="156"/>
      <c r="M1" s="156"/>
      <c r="N1" s="156"/>
      <c r="O1" s="157"/>
    </row>
    <row r="2" spans="1:15" ht="16.5" thickBot="1" x14ac:dyDescent="0.25">
      <c r="B2" s="167" t="s">
        <v>57</v>
      </c>
      <c r="C2" s="168"/>
      <c r="D2" s="158">
        <f>איכות!F2</f>
        <v>0</v>
      </c>
      <c r="E2" s="159"/>
      <c r="F2" s="159"/>
      <c r="G2" s="159"/>
      <c r="H2" s="159"/>
      <c r="I2" s="160"/>
      <c r="J2" s="158">
        <f>איכות!L2</f>
        <v>0</v>
      </c>
      <c r="K2" s="159"/>
      <c r="L2" s="159"/>
      <c r="M2" s="159"/>
      <c r="N2" s="159"/>
      <c r="O2" s="160"/>
    </row>
    <row r="3" spans="1:15" ht="111.75" customHeight="1" thickBot="1" x14ac:dyDescent="0.25">
      <c r="B3" s="86"/>
      <c r="C3" s="87"/>
      <c r="D3" s="90"/>
      <c r="E3" s="161" t="s">
        <v>85</v>
      </c>
      <c r="F3" s="162"/>
      <c r="G3" s="162"/>
      <c r="H3" s="162"/>
      <c r="I3" s="163"/>
      <c r="J3" s="90"/>
      <c r="K3" s="161" t="s">
        <v>85</v>
      </c>
      <c r="L3" s="162"/>
      <c r="M3" s="162"/>
      <c r="N3" s="162"/>
      <c r="O3" s="163"/>
    </row>
    <row r="4" spans="1:15" ht="16.5" thickBot="1" x14ac:dyDescent="0.25">
      <c r="B4" s="169" t="s">
        <v>65</v>
      </c>
      <c r="C4" s="170"/>
      <c r="D4" s="91" t="s">
        <v>69</v>
      </c>
      <c r="E4" s="45" t="s">
        <v>50</v>
      </c>
      <c r="F4" s="45" t="s">
        <v>51</v>
      </c>
      <c r="G4" s="45" t="s">
        <v>67</v>
      </c>
      <c r="H4" s="45" t="s">
        <v>68</v>
      </c>
      <c r="I4" s="61" t="s">
        <v>47</v>
      </c>
      <c r="J4" s="91" t="s">
        <v>69</v>
      </c>
      <c r="K4" s="45" t="s">
        <v>50</v>
      </c>
      <c r="L4" s="45" t="s">
        <v>51</v>
      </c>
      <c r="M4" s="45" t="s">
        <v>67</v>
      </c>
      <c r="N4" s="45" t="s">
        <v>68</v>
      </c>
      <c r="O4" s="61" t="s">
        <v>47</v>
      </c>
    </row>
    <row r="5" spans="1:15" ht="16.5" thickBot="1" x14ac:dyDescent="0.25">
      <c r="B5" s="169" t="s">
        <v>52</v>
      </c>
      <c r="C5" s="170"/>
      <c r="D5" s="92"/>
      <c r="E5" s="46"/>
      <c r="F5" s="88"/>
      <c r="G5" s="88"/>
      <c r="H5" s="47"/>
      <c r="I5" s="48"/>
      <c r="J5" s="92"/>
      <c r="K5" s="46"/>
      <c r="L5" s="88"/>
      <c r="M5" s="88"/>
      <c r="N5" s="47"/>
      <c r="O5" s="48"/>
    </row>
    <row r="6" spans="1:15" ht="16.5" thickBot="1" x14ac:dyDescent="0.25">
      <c r="B6" s="169" t="s">
        <v>53</v>
      </c>
      <c r="C6" s="170"/>
      <c r="D6" s="92"/>
      <c r="E6" s="49"/>
      <c r="F6" s="89"/>
      <c r="G6" s="89"/>
      <c r="H6" s="50"/>
      <c r="I6" s="51"/>
      <c r="J6" s="92"/>
      <c r="K6" s="49"/>
      <c r="L6" s="89"/>
      <c r="M6" s="89"/>
      <c r="N6" s="50"/>
      <c r="O6" s="51"/>
    </row>
    <row r="7" spans="1:15" ht="87" customHeight="1" x14ac:dyDescent="0.2">
      <c r="A7" s="173" t="s">
        <v>48</v>
      </c>
      <c r="B7" s="57" t="s">
        <v>86</v>
      </c>
      <c r="C7" s="79">
        <v>0.35</v>
      </c>
      <c r="D7" s="94"/>
      <c r="E7" s="53">
        <v>0</v>
      </c>
      <c r="F7" s="52">
        <v>0</v>
      </c>
      <c r="G7" s="52">
        <v>0</v>
      </c>
      <c r="H7" s="52">
        <v>0</v>
      </c>
      <c r="I7" s="62">
        <f>AVERAGE(E7:H7)</f>
        <v>0</v>
      </c>
      <c r="J7" s="94"/>
      <c r="K7" s="53">
        <v>0</v>
      </c>
      <c r="L7" s="52">
        <v>0</v>
      </c>
      <c r="M7" s="52">
        <v>0</v>
      </c>
      <c r="N7" s="52">
        <v>0</v>
      </c>
      <c r="O7" s="62">
        <f>AVERAGE(K7:N7)</f>
        <v>0</v>
      </c>
    </row>
    <row r="8" spans="1:15" ht="98.45" customHeight="1" x14ac:dyDescent="0.2">
      <c r="A8" s="174"/>
      <c r="B8" s="58" t="s">
        <v>130</v>
      </c>
      <c r="C8" s="63">
        <v>0.3</v>
      </c>
      <c r="D8" s="95"/>
      <c r="E8" s="53">
        <v>0</v>
      </c>
      <c r="F8" s="52">
        <v>0</v>
      </c>
      <c r="G8" s="52">
        <v>0</v>
      </c>
      <c r="H8" s="52">
        <v>0</v>
      </c>
      <c r="I8" s="62">
        <f t="shared" ref="I8:I11" si="0">AVERAGE(E8:H8)</f>
        <v>0</v>
      </c>
      <c r="J8" s="95"/>
      <c r="K8" s="53">
        <v>0</v>
      </c>
      <c r="L8" s="52">
        <v>0</v>
      </c>
      <c r="M8" s="52">
        <v>0</v>
      </c>
      <c r="N8" s="52">
        <v>0</v>
      </c>
      <c r="O8" s="62">
        <f t="shared" ref="O8:O11" si="1">AVERAGE(K8:N8)</f>
        <v>0</v>
      </c>
    </row>
    <row r="9" spans="1:15" ht="63" x14ac:dyDescent="0.2">
      <c r="A9" s="174"/>
      <c r="B9" s="58" t="s">
        <v>87</v>
      </c>
      <c r="C9" s="63">
        <v>0.15</v>
      </c>
      <c r="D9" s="95"/>
      <c r="E9" s="53">
        <v>0</v>
      </c>
      <c r="F9" s="52">
        <v>0</v>
      </c>
      <c r="G9" s="52">
        <v>0</v>
      </c>
      <c r="H9" s="52">
        <v>0</v>
      </c>
      <c r="I9" s="62">
        <f t="shared" si="0"/>
        <v>0</v>
      </c>
      <c r="J9" s="95"/>
      <c r="K9" s="53">
        <v>0</v>
      </c>
      <c r="L9" s="52">
        <v>0</v>
      </c>
      <c r="M9" s="52">
        <v>0</v>
      </c>
      <c r="N9" s="52">
        <v>0</v>
      </c>
      <c r="O9" s="62">
        <f t="shared" si="1"/>
        <v>0</v>
      </c>
    </row>
    <row r="10" spans="1:15" ht="31.5" x14ac:dyDescent="0.2">
      <c r="A10" s="174"/>
      <c r="B10" s="58" t="s">
        <v>88</v>
      </c>
      <c r="C10" s="63">
        <v>0.1</v>
      </c>
      <c r="D10" s="95"/>
      <c r="E10" s="53">
        <v>0</v>
      </c>
      <c r="F10" s="52">
        <v>0</v>
      </c>
      <c r="G10" s="52">
        <v>0</v>
      </c>
      <c r="H10" s="52">
        <v>0</v>
      </c>
      <c r="I10" s="62">
        <f t="shared" si="0"/>
        <v>0</v>
      </c>
      <c r="J10" s="95"/>
      <c r="K10" s="53">
        <v>0</v>
      </c>
      <c r="L10" s="52">
        <v>0</v>
      </c>
      <c r="M10" s="52">
        <v>0</v>
      </c>
      <c r="N10" s="52">
        <v>0</v>
      </c>
      <c r="O10" s="62">
        <f t="shared" si="1"/>
        <v>0</v>
      </c>
    </row>
    <row r="11" spans="1:15" ht="39" customHeight="1" thickBot="1" x14ac:dyDescent="0.25">
      <c r="A11" s="174"/>
      <c r="B11" s="59" t="s">
        <v>89</v>
      </c>
      <c r="C11" s="64">
        <v>0.1</v>
      </c>
      <c r="D11" s="96"/>
      <c r="E11" s="53">
        <v>0</v>
      </c>
      <c r="F11" s="52">
        <v>0</v>
      </c>
      <c r="G11" s="52">
        <v>0</v>
      </c>
      <c r="H11" s="52">
        <v>0</v>
      </c>
      <c r="I11" s="62">
        <f t="shared" si="0"/>
        <v>0</v>
      </c>
      <c r="J11" s="96"/>
      <c r="K11" s="53">
        <v>0</v>
      </c>
      <c r="L11" s="52">
        <v>0</v>
      </c>
      <c r="M11" s="52">
        <v>0</v>
      </c>
      <c r="N11" s="52">
        <v>0</v>
      </c>
      <c r="O11" s="62">
        <f t="shared" si="1"/>
        <v>0</v>
      </c>
    </row>
    <row r="12" spans="1:15" ht="16.5" thickBot="1" x14ac:dyDescent="0.3">
      <c r="A12" s="171" t="s">
        <v>49</v>
      </c>
      <c r="B12" s="172"/>
      <c r="C12" s="65">
        <v>1</v>
      </c>
      <c r="D12" s="93"/>
      <c r="E12" s="164">
        <f>SUMPRODUCT($C$7:$C$11,I7:I11)</f>
        <v>0</v>
      </c>
      <c r="F12" s="165"/>
      <c r="G12" s="165"/>
      <c r="H12" s="165"/>
      <c r="I12" s="166"/>
      <c r="J12" s="93"/>
      <c r="K12" s="164">
        <f>SUMPRODUCT($C$7:$C$11,O7:O11)</f>
        <v>0</v>
      </c>
      <c r="L12" s="165"/>
      <c r="M12" s="165"/>
      <c r="N12" s="165"/>
      <c r="O12" s="166"/>
    </row>
  </sheetData>
  <mergeCells count="15">
    <mergeCell ref="J1:O1"/>
    <mergeCell ref="J2:O2"/>
    <mergeCell ref="K3:O3"/>
    <mergeCell ref="K12:O12"/>
    <mergeCell ref="B1:C1"/>
    <mergeCell ref="B2:C2"/>
    <mergeCell ref="B4:C4"/>
    <mergeCell ref="A12:B12"/>
    <mergeCell ref="E12:I12"/>
    <mergeCell ref="E3:I3"/>
    <mergeCell ref="A7:A11"/>
    <mergeCell ref="B5:C5"/>
    <mergeCell ref="B6:C6"/>
    <mergeCell ref="D1:I1"/>
    <mergeCell ref="D2:I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rightToLeft="1" tabSelected="1" zoomScale="145" zoomScaleNormal="145" workbookViewId="0">
      <selection activeCell="C11" sqref="C11"/>
    </sheetView>
  </sheetViews>
  <sheetFormatPr defaultColWidth="9" defaultRowHeight="15" x14ac:dyDescent="0.25"/>
  <cols>
    <col min="1" max="1" width="9" style="24" customWidth="1"/>
    <col min="2" max="2" width="25.5" style="24" customWidth="1"/>
    <col min="3" max="3" width="16.375" style="24" bestFit="1" customWidth="1"/>
    <col min="4" max="4" width="14.625" style="24" bestFit="1" customWidth="1"/>
    <col min="5" max="16384" width="9" style="24"/>
  </cols>
  <sheetData>
    <row r="1" spans="1:4" ht="15.75" thickBot="1" x14ac:dyDescent="0.3">
      <c r="A1" s="25"/>
      <c r="B1" s="25"/>
      <c r="C1" s="25"/>
      <c r="D1" s="25"/>
    </row>
    <row r="2" spans="1:4" x14ac:dyDescent="0.25">
      <c r="A2" s="175" t="s">
        <v>10</v>
      </c>
      <c r="B2" s="175" t="s">
        <v>61</v>
      </c>
      <c r="C2" s="4">
        <v>1</v>
      </c>
      <c r="D2" s="5">
        <v>2</v>
      </c>
    </row>
    <row r="3" spans="1:4" ht="38.25" customHeight="1" x14ac:dyDescent="0.25">
      <c r="A3" s="176"/>
      <c r="B3" s="176"/>
      <c r="C3" s="6">
        <f>'תנאי-סף'!D4</f>
        <v>0</v>
      </c>
      <c r="D3" s="7">
        <f>'תנאי-סף'!E4</f>
        <v>0</v>
      </c>
    </row>
    <row r="4" spans="1:4" x14ac:dyDescent="0.25">
      <c r="A4" s="103">
        <v>0.65</v>
      </c>
      <c r="B4" s="103" t="s">
        <v>92</v>
      </c>
      <c r="C4" s="6">
        <v>0</v>
      </c>
      <c r="D4" s="7">
        <v>0</v>
      </c>
    </row>
    <row r="5" spans="1:4" x14ac:dyDescent="0.25">
      <c r="A5" s="103">
        <v>0.25</v>
      </c>
      <c r="B5" s="103" t="s">
        <v>93</v>
      </c>
      <c r="C5" s="6">
        <v>0</v>
      </c>
      <c r="D5" s="7">
        <v>0</v>
      </c>
    </row>
    <row r="6" spans="1:4" x14ac:dyDescent="0.25">
      <c r="A6" s="103">
        <v>0.04</v>
      </c>
      <c r="B6" s="103" t="s">
        <v>94</v>
      </c>
      <c r="C6" s="6">
        <v>0</v>
      </c>
      <c r="D6" s="7">
        <v>0</v>
      </c>
    </row>
    <row r="7" spans="1:4" x14ac:dyDescent="0.25">
      <c r="A7" s="103">
        <v>0.06</v>
      </c>
      <c r="B7" s="103" t="s">
        <v>95</v>
      </c>
      <c r="C7" s="6">
        <v>0</v>
      </c>
      <c r="D7" s="7">
        <v>0</v>
      </c>
    </row>
    <row r="8" spans="1:4" x14ac:dyDescent="0.25">
      <c r="A8" s="25"/>
      <c r="B8" s="100" t="s">
        <v>60</v>
      </c>
      <c r="C8" s="26">
        <f>SUMPRODUCT(C4:C7,$A$4:$A$7)</f>
        <v>0</v>
      </c>
      <c r="D8" s="26">
        <f>SUMPRODUCT(D4:D7,$A$4:$A$7)</f>
        <v>0</v>
      </c>
    </row>
    <row r="9" spans="1:4" ht="15.75" thickBot="1" x14ac:dyDescent="0.3">
      <c r="A9" s="25"/>
      <c r="B9" s="101" t="s">
        <v>15</v>
      </c>
      <c r="C9" s="27">
        <f>IFERROR(MIN($C$8:$D$8)/C8*100,0)</f>
        <v>0</v>
      </c>
      <c r="D9" s="27">
        <f>IFERROR(MIN($C$8:$D$8)/D8*100,0)</f>
        <v>0</v>
      </c>
    </row>
    <row r="10" spans="1:4" x14ac:dyDescent="0.25">
      <c r="A10" s="25"/>
      <c r="B10" s="25"/>
      <c r="C10" s="25"/>
      <c r="D10" s="25"/>
    </row>
    <row r="11" spans="1:4" x14ac:dyDescent="0.25">
      <c r="A11" s="25"/>
      <c r="B11" s="25"/>
      <c r="C11" s="25"/>
      <c r="D11" s="25"/>
    </row>
    <row r="12" spans="1:4" x14ac:dyDescent="0.25">
      <c r="A12" s="25"/>
      <c r="B12" s="25"/>
      <c r="C12" s="25"/>
      <c r="D12" s="25"/>
    </row>
    <row r="13" spans="1:4" x14ac:dyDescent="0.25">
      <c r="A13" s="25"/>
      <c r="B13" s="25"/>
      <c r="C13" s="25"/>
      <c r="D13" s="25"/>
    </row>
    <row r="14" spans="1:4" ht="15.75" thickBot="1" x14ac:dyDescent="0.3">
      <c r="A14" s="25"/>
      <c r="B14" s="25"/>
      <c r="C14" s="25"/>
      <c r="D14" s="25"/>
    </row>
    <row r="15" spans="1:4" ht="15.75" thickBot="1" x14ac:dyDescent="0.3">
      <c r="A15" s="25"/>
      <c r="B15" s="104"/>
      <c r="C15" s="8">
        <v>1</v>
      </c>
      <c r="D15" s="5">
        <v>2</v>
      </c>
    </row>
    <row r="16" spans="1:4" x14ac:dyDescent="0.25">
      <c r="A16" s="25"/>
      <c r="B16" s="97" t="s">
        <v>19</v>
      </c>
      <c r="C16" s="9">
        <f t="shared" ref="C16:D16" si="0">C3</f>
        <v>0</v>
      </c>
      <c r="D16" s="9">
        <f t="shared" si="0"/>
        <v>0</v>
      </c>
    </row>
    <row r="17" spans="1:4" x14ac:dyDescent="0.25">
      <c r="A17" s="25"/>
      <c r="B17" s="98" t="s">
        <v>16</v>
      </c>
      <c r="C17" s="28">
        <f>איכות!F12</f>
        <v>0</v>
      </c>
      <c r="D17" s="28" t="e">
        <f>איכות!#REF!</f>
        <v>#REF!</v>
      </c>
    </row>
    <row r="18" spans="1:4" x14ac:dyDescent="0.25">
      <c r="A18" s="25"/>
      <c r="B18" s="98" t="s">
        <v>17</v>
      </c>
      <c r="C18" s="28">
        <f>C9</f>
        <v>0</v>
      </c>
      <c r="D18" s="29">
        <f>D9</f>
        <v>0</v>
      </c>
    </row>
    <row r="19" spans="1:4" x14ac:dyDescent="0.25">
      <c r="A19" s="25"/>
      <c r="B19" s="99" t="s">
        <v>18</v>
      </c>
      <c r="C19" s="30" t="e">
        <f>SUMPRODUCT(#REF!,C17:C18)</f>
        <v>#REF!</v>
      </c>
      <c r="D19" s="31" t="e">
        <f>SUMPRODUCT(#REF!,D17:D18)</f>
        <v>#REF!</v>
      </c>
    </row>
    <row r="20" spans="1:4" ht="15.75" thickBot="1" x14ac:dyDescent="0.3">
      <c r="A20" s="25"/>
      <c r="B20" s="105"/>
      <c r="C20" s="32" t="e">
        <f>RANK(C19,$C$19:$D$19,0)</f>
        <v>#REF!</v>
      </c>
      <c r="D20" s="33" t="e">
        <f>RANK(D19,$C$19:$D$19,0)</f>
        <v>#REF!</v>
      </c>
    </row>
  </sheetData>
  <mergeCells count="2">
    <mergeCell ref="B2:B3"/>
    <mergeCell ref="A2:A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4</vt:i4>
      </vt:variant>
      <vt:variant>
        <vt:lpstr>טווחים בעלי שם</vt:lpstr>
      </vt:variant>
      <vt:variant>
        <vt:i4>13</vt:i4>
      </vt:variant>
    </vt:vector>
  </HeadingPairs>
  <TitlesOfParts>
    <vt:vector size="17" baseType="lpstr">
      <vt:lpstr>תנאי-סף</vt:lpstr>
      <vt:lpstr>איכות</vt:lpstr>
      <vt:lpstr>ציוני ראיון</vt:lpstr>
      <vt:lpstr>מחיר וסיכום</vt:lpstr>
      <vt:lpstr>'תנאי-סף'!_Ref173487267</vt:lpstr>
      <vt:lpstr>'תנאי-סף'!_Ref179538436</vt:lpstr>
      <vt:lpstr>'תנאי-סף'!_Ref263083897</vt:lpstr>
      <vt:lpstr>'תנאי-סף'!_Ref274737718</vt:lpstr>
      <vt:lpstr>'תנאי-סף'!_Ref299441922</vt:lpstr>
      <vt:lpstr>'תנאי-סף'!_Ref304923103</vt:lpstr>
      <vt:lpstr>'תנאי-סף'!_Ref304980088</vt:lpstr>
      <vt:lpstr>'תנאי-סף'!_Ref316295880</vt:lpstr>
      <vt:lpstr>'תנאי-סף'!_Ref316372399</vt:lpstr>
      <vt:lpstr>'תנאי-סף'!_Ref386472705</vt:lpstr>
      <vt:lpstr>'תנאי-סף'!_Ref39571237</vt:lpstr>
      <vt:lpstr>'תנאי-סף'!_Ref39571367</vt:lpstr>
      <vt:lpstr>'תנאי-סף'!WPrint_Area_W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Yarden Mizrachi</cp:lastModifiedBy>
  <dcterms:created xsi:type="dcterms:W3CDTF">2012-09-13T08:40:43Z</dcterms:created>
  <dcterms:modified xsi:type="dcterms:W3CDTF">2020-10-26T07:25:35Z</dcterms:modified>
</cp:coreProperties>
</file>